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7535" windowHeight="10935"/>
  </bookViews>
  <sheets>
    <sheet name="Ergebnisliste" sheetId="1" r:id="rId1"/>
    <sheet name="4er Mannschaften" sheetId="2" r:id="rId2"/>
    <sheet name="Vereine und Abkürzungen" sheetId="3" r:id="rId3"/>
  </sheets>
  <definedNames>
    <definedName name="Damen">Ergebnisliste!$D$51:$D$65</definedName>
    <definedName name="_xlnm.Print_Area" localSheetId="0">Ergebnisliste!$A$1:$M$262</definedName>
    <definedName name="Herren">Ergebnisliste!$D$69:$D$96</definedName>
    <definedName name="Jm">Ergebnisliste!$D$242:$D$248</definedName>
    <definedName name="Jw">Ergebnisliste!$D$251:'Ergebnisliste'!$D$252</definedName>
    <definedName name="Schm">Ergebnisliste!#REF!</definedName>
    <definedName name="Schw">Ergebnisliste!#REF!</definedName>
    <definedName name="SmI">Ergebnisliste!$D$140:$D$185</definedName>
    <definedName name="SmII">Ergebnisliste!$D$189:$D$238</definedName>
    <definedName name="SwI">Ergebnisliste!$D$100:$D$117</definedName>
    <definedName name="SwII">Ergebnisliste!$D$121:$D$136</definedName>
  </definedNames>
  <calcPr calcId="145621" refMode="R1C1"/>
</workbook>
</file>

<file path=xl/calcChain.xml><?xml version="1.0" encoding="utf-8"?>
<calcChain xmlns="http://schemas.openxmlformats.org/spreadsheetml/2006/main">
  <c r="J78" i="1" l="1"/>
  <c r="K78" i="1" s="1"/>
  <c r="L78" i="1"/>
  <c r="J233" i="1"/>
  <c r="K233" i="1" s="1"/>
  <c r="L233" i="1"/>
  <c r="J172" i="1" l="1"/>
  <c r="K172" i="1" s="1"/>
  <c r="L172" i="1"/>
  <c r="J52" i="1"/>
  <c r="K52" i="1" s="1"/>
  <c r="L52" i="1"/>
  <c r="J235" i="1"/>
  <c r="K235" i="1" s="1"/>
  <c r="J123" i="1"/>
  <c r="K123" i="1" s="1"/>
  <c r="L123" i="1"/>
  <c r="L235" i="1" l="1"/>
  <c r="C47" i="1" l="1"/>
  <c r="C46" i="1"/>
  <c r="C45" i="1"/>
  <c r="C44" i="1"/>
  <c r="C43" i="1"/>
  <c r="C42" i="1"/>
  <c r="C41" i="1"/>
  <c r="C40" i="1"/>
  <c r="J251" i="1"/>
  <c r="K251" i="1" s="1"/>
  <c r="L251" i="1"/>
  <c r="J247" i="1"/>
  <c r="K247" i="1" s="1"/>
  <c r="L247" i="1"/>
  <c r="J243" i="1"/>
  <c r="K243" i="1" s="1"/>
  <c r="L243" i="1"/>
  <c r="J246" i="1"/>
  <c r="K246" i="1" s="1"/>
  <c r="L246" i="1"/>
  <c r="J244" i="1"/>
  <c r="K244" i="1" s="1"/>
  <c r="L244" i="1"/>
  <c r="J245" i="1"/>
  <c r="K245" i="1" s="1"/>
  <c r="L245" i="1"/>
  <c r="J242" i="1"/>
  <c r="K242" i="1" s="1"/>
  <c r="L242" i="1"/>
  <c r="J220" i="1"/>
  <c r="K220" i="1" s="1"/>
  <c r="L220" i="1"/>
  <c r="J189" i="1"/>
  <c r="K189" i="1" s="1"/>
  <c r="L189" i="1"/>
  <c r="J219" i="1"/>
  <c r="K219" i="1" s="1"/>
  <c r="L219" i="1"/>
  <c r="J204" i="1"/>
  <c r="K204" i="1" s="1"/>
  <c r="L204" i="1"/>
  <c r="J225" i="1"/>
  <c r="K225" i="1" s="1"/>
  <c r="L225" i="1"/>
  <c r="J194" i="1"/>
  <c r="K194" i="1" s="1"/>
  <c r="L194" i="1"/>
  <c r="J198" i="1"/>
  <c r="K198" i="1" s="1"/>
  <c r="L198" i="1"/>
  <c r="J216" i="1"/>
  <c r="K216" i="1" s="1"/>
  <c r="L216" i="1"/>
  <c r="J217" i="1"/>
  <c r="K217" i="1" s="1"/>
  <c r="L217" i="1"/>
  <c r="J221" i="1"/>
  <c r="K221" i="1" s="1"/>
  <c r="L221" i="1"/>
  <c r="J226" i="1"/>
  <c r="K226" i="1" s="1"/>
  <c r="L226" i="1"/>
  <c r="J205" i="1"/>
  <c r="K205" i="1" s="1"/>
  <c r="L205" i="1"/>
  <c r="J234" i="1"/>
  <c r="K234" i="1" s="1"/>
  <c r="L234" i="1"/>
  <c r="J192" i="1"/>
  <c r="K192" i="1" s="1"/>
  <c r="L192" i="1"/>
  <c r="J236" i="1"/>
  <c r="K236" i="1" s="1"/>
  <c r="L236" i="1"/>
  <c r="J218" i="1"/>
  <c r="K218" i="1" s="1"/>
  <c r="L218" i="1"/>
  <c r="J213" i="1"/>
  <c r="K213" i="1" s="1"/>
  <c r="L213" i="1"/>
  <c r="J207" i="1"/>
  <c r="K207" i="1" s="1"/>
  <c r="L207" i="1"/>
  <c r="J162" i="1"/>
  <c r="K162" i="1" s="1"/>
  <c r="L162" i="1"/>
  <c r="J161" i="1"/>
  <c r="K161" i="1" s="1"/>
  <c r="L161" i="1"/>
  <c r="J145" i="1"/>
  <c r="K145" i="1" s="1"/>
  <c r="L145" i="1"/>
  <c r="J152" i="1"/>
  <c r="K152" i="1" s="1"/>
  <c r="L152" i="1"/>
  <c r="J121" i="1"/>
  <c r="K121" i="1" s="1"/>
  <c r="L121" i="1"/>
  <c r="J130" i="1"/>
  <c r="K130" i="1" s="1"/>
  <c r="L130" i="1"/>
  <c r="J122" i="1"/>
  <c r="K122" i="1" s="1"/>
  <c r="L122" i="1"/>
  <c r="J134" i="1"/>
  <c r="K134" i="1" s="1"/>
  <c r="L134" i="1"/>
  <c r="J100" i="1"/>
  <c r="K100" i="1" s="1"/>
  <c r="L100" i="1"/>
  <c r="J102" i="1"/>
  <c r="K102" i="1" s="1"/>
  <c r="L102" i="1"/>
  <c r="J115" i="1"/>
  <c r="K115" i="1" s="1"/>
  <c r="L115" i="1"/>
  <c r="J110" i="1"/>
  <c r="K110" i="1" s="1"/>
  <c r="L110" i="1"/>
  <c r="J109" i="1"/>
  <c r="K109" i="1" s="1"/>
  <c r="L109" i="1"/>
  <c r="J104" i="1"/>
  <c r="K104" i="1" s="1"/>
  <c r="L104" i="1"/>
  <c r="J114" i="1"/>
  <c r="K114" i="1" s="1"/>
  <c r="L114" i="1"/>
  <c r="J90" i="1"/>
  <c r="K90" i="1" s="1"/>
  <c r="L90" i="1"/>
  <c r="J76" i="1"/>
  <c r="K76" i="1" s="1"/>
  <c r="L76" i="1"/>
  <c r="J83" i="1"/>
  <c r="K83" i="1" s="1"/>
  <c r="L83" i="1"/>
  <c r="J79" i="1"/>
  <c r="K79" i="1" s="1"/>
  <c r="L79" i="1"/>
  <c r="J75" i="1"/>
  <c r="K75" i="1" s="1"/>
  <c r="L75" i="1"/>
  <c r="J60" i="1"/>
  <c r="K60" i="1" s="1"/>
  <c r="L60" i="1"/>
  <c r="J57" i="1"/>
  <c r="K57" i="1" s="1"/>
  <c r="L57" i="1"/>
  <c r="J59" i="1"/>
  <c r="K59" i="1" s="1"/>
  <c r="L59" i="1"/>
  <c r="J58" i="1"/>
  <c r="K58" i="1" s="1"/>
  <c r="L58" i="1"/>
  <c r="C18" i="3"/>
  <c r="D18" i="3"/>
  <c r="E18" i="3"/>
  <c r="F18" i="3"/>
  <c r="G18" i="3"/>
  <c r="H18" i="3"/>
  <c r="I18" i="3"/>
  <c r="J18" i="3"/>
  <c r="C26" i="3"/>
  <c r="D26" i="3"/>
  <c r="E26" i="3"/>
  <c r="F26" i="3"/>
  <c r="G26" i="3"/>
  <c r="H26" i="3"/>
  <c r="I26" i="3"/>
  <c r="J26" i="3"/>
  <c r="C24" i="3"/>
  <c r="D24" i="3"/>
  <c r="E24" i="3"/>
  <c r="F24" i="3"/>
  <c r="G24" i="3"/>
  <c r="H24" i="3"/>
  <c r="I24" i="3"/>
  <c r="J24" i="3"/>
  <c r="C3" i="3"/>
  <c r="D3" i="3"/>
  <c r="E3" i="3"/>
  <c r="F3" i="3"/>
  <c r="G3" i="3"/>
  <c r="H3" i="3"/>
  <c r="I3" i="3"/>
  <c r="J3" i="3"/>
  <c r="C32" i="3"/>
  <c r="D32" i="3"/>
  <c r="E32" i="3"/>
  <c r="F32" i="3"/>
  <c r="G32" i="3"/>
  <c r="H32" i="3"/>
  <c r="I32" i="3"/>
  <c r="J32" i="3"/>
  <c r="C16" i="3"/>
  <c r="D16" i="3"/>
  <c r="E16" i="3"/>
  <c r="F16" i="3"/>
  <c r="G16" i="3"/>
  <c r="H16" i="3"/>
  <c r="I16" i="3"/>
  <c r="J16" i="3"/>
  <c r="C36" i="3"/>
  <c r="D36" i="3"/>
  <c r="E36" i="3"/>
  <c r="F36" i="3"/>
  <c r="G36" i="3"/>
  <c r="H36" i="3"/>
  <c r="I36" i="3"/>
  <c r="J36" i="3"/>
  <c r="C2" i="3"/>
  <c r="D2" i="3"/>
  <c r="E2" i="3"/>
  <c r="F2" i="3"/>
  <c r="G2" i="3"/>
  <c r="H2" i="3"/>
  <c r="I2" i="3"/>
  <c r="J2" i="3"/>
  <c r="M32" i="3" l="1"/>
  <c r="M18" i="3"/>
  <c r="M16" i="3"/>
  <c r="M26" i="3"/>
  <c r="M2" i="3"/>
  <c r="M36" i="3"/>
  <c r="M24" i="3"/>
  <c r="M3" i="3"/>
  <c r="J113" i="1"/>
  <c r="J231" i="1" l="1"/>
  <c r="K231" i="1" s="1"/>
  <c r="L231" i="1"/>
  <c r="J210" i="1"/>
  <c r="J166" i="1" l="1"/>
  <c r="K166" i="1" s="1"/>
  <c r="L166" i="1"/>
  <c r="J4" i="3" l="1"/>
  <c r="J5" i="3"/>
  <c r="J6" i="3"/>
  <c r="J7" i="3"/>
  <c r="J8" i="3"/>
  <c r="J9" i="3"/>
  <c r="J10" i="3"/>
  <c r="J11" i="3"/>
  <c r="J12" i="3"/>
  <c r="J13" i="3"/>
  <c r="J14" i="3"/>
  <c r="J15" i="3"/>
  <c r="J17" i="3"/>
  <c r="J19" i="3"/>
  <c r="J20" i="3"/>
  <c r="J22" i="3"/>
  <c r="J23" i="3"/>
  <c r="J27" i="3"/>
  <c r="J28" i="3"/>
  <c r="J29" i="3"/>
  <c r="J30" i="3"/>
  <c r="J31" i="3"/>
  <c r="J25" i="3"/>
  <c r="J33" i="3"/>
  <c r="J34" i="3"/>
  <c r="J35" i="3"/>
  <c r="J21" i="3"/>
  <c r="J37" i="3"/>
  <c r="C25" i="3"/>
  <c r="D25" i="3"/>
  <c r="E25" i="3"/>
  <c r="F25" i="3"/>
  <c r="G25" i="3"/>
  <c r="H25" i="3"/>
  <c r="I25" i="3"/>
  <c r="M25" i="3" l="1"/>
  <c r="J64" i="1"/>
  <c r="K64" i="1" s="1"/>
  <c r="L64" i="1"/>
  <c r="J223" i="1"/>
  <c r="K223" i="1" s="1"/>
  <c r="L223" i="1"/>
  <c r="L252" i="1" l="1"/>
  <c r="J252" i="1"/>
  <c r="K252" i="1" s="1"/>
  <c r="B250" i="1"/>
  <c r="J125" i="1"/>
  <c r="K125" i="1" s="1"/>
  <c r="L125" i="1"/>
  <c r="J117" i="1"/>
  <c r="K117" i="1" s="1"/>
  <c r="L117" i="1"/>
  <c r="J56" i="1"/>
  <c r="K56" i="1" s="1"/>
  <c r="L56" i="1"/>
  <c r="B241" i="1" l="1"/>
  <c r="B254" i="1"/>
  <c r="B256" i="1"/>
  <c r="L55" i="1" l="1"/>
  <c r="J55" i="1"/>
  <c r="K55" i="1" s="1"/>
  <c r="L208" i="1" l="1"/>
  <c r="J208" i="1"/>
  <c r="K208" i="1" s="1"/>
  <c r="I4" i="3"/>
  <c r="I5" i="3"/>
  <c r="I6" i="3"/>
  <c r="I7" i="3"/>
  <c r="I8" i="3"/>
  <c r="I9" i="3"/>
  <c r="I11" i="3"/>
  <c r="I12" i="3"/>
  <c r="I13" i="3"/>
  <c r="I14" i="3"/>
  <c r="I15" i="3"/>
  <c r="I17" i="3"/>
  <c r="I19" i="3"/>
  <c r="I20" i="3"/>
  <c r="I22" i="3"/>
  <c r="I23" i="3"/>
  <c r="I27" i="3"/>
  <c r="I28" i="3"/>
  <c r="I29" i="3"/>
  <c r="I31" i="3"/>
  <c r="I33" i="3"/>
  <c r="I35" i="3"/>
  <c r="I21" i="3"/>
  <c r="I37" i="3"/>
  <c r="I30" i="3"/>
  <c r="I10" i="3"/>
  <c r="I34" i="3"/>
  <c r="H4" i="3"/>
  <c r="H5" i="3"/>
  <c r="H6" i="3"/>
  <c r="H7" i="3"/>
  <c r="H8" i="3"/>
  <c r="H9" i="3"/>
  <c r="H11" i="3"/>
  <c r="H12" i="3"/>
  <c r="H13" i="3"/>
  <c r="H14" i="3"/>
  <c r="H15" i="3"/>
  <c r="H17" i="3"/>
  <c r="H19" i="3"/>
  <c r="H20" i="3"/>
  <c r="H22" i="3"/>
  <c r="H23" i="3"/>
  <c r="H27" i="3"/>
  <c r="H28" i="3"/>
  <c r="H29" i="3"/>
  <c r="H31" i="3"/>
  <c r="H33" i="3"/>
  <c r="H35" i="3"/>
  <c r="H21" i="3"/>
  <c r="H37" i="3"/>
  <c r="H30" i="3"/>
  <c r="H10" i="3"/>
  <c r="H34" i="3"/>
  <c r="G4" i="3"/>
  <c r="G5" i="3"/>
  <c r="G6" i="3"/>
  <c r="G7" i="3"/>
  <c r="G8" i="3"/>
  <c r="G9" i="3"/>
  <c r="G11" i="3"/>
  <c r="G12" i="3"/>
  <c r="G13" i="3"/>
  <c r="G14" i="3"/>
  <c r="G15" i="3"/>
  <c r="G17" i="3"/>
  <c r="G19" i="3"/>
  <c r="G20" i="3"/>
  <c r="G22" i="3"/>
  <c r="G23" i="3"/>
  <c r="G27" i="3"/>
  <c r="G28" i="3"/>
  <c r="G29" i="3"/>
  <c r="G31" i="3"/>
  <c r="G33" i="3"/>
  <c r="G35" i="3"/>
  <c r="G21" i="3"/>
  <c r="G37" i="3"/>
  <c r="G30" i="3"/>
  <c r="G10" i="3"/>
  <c r="G34" i="3"/>
  <c r="F4" i="3"/>
  <c r="F5" i="3"/>
  <c r="F6" i="3"/>
  <c r="F7" i="3"/>
  <c r="F8" i="3"/>
  <c r="F9" i="3"/>
  <c r="F11" i="3"/>
  <c r="F12" i="3"/>
  <c r="F13" i="3"/>
  <c r="F14" i="3"/>
  <c r="F15" i="3"/>
  <c r="F17" i="3"/>
  <c r="F19" i="3"/>
  <c r="F20" i="3"/>
  <c r="F22" i="3"/>
  <c r="F23" i="3"/>
  <c r="F27" i="3"/>
  <c r="F28" i="3"/>
  <c r="F29" i="3"/>
  <c r="F31" i="3"/>
  <c r="F33" i="3"/>
  <c r="F35" i="3"/>
  <c r="F21" i="3"/>
  <c r="F37" i="3"/>
  <c r="F30" i="3"/>
  <c r="F10" i="3"/>
  <c r="F34" i="3"/>
  <c r="E4" i="3"/>
  <c r="E5" i="3"/>
  <c r="E6" i="3"/>
  <c r="E7" i="3"/>
  <c r="E8" i="3"/>
  <c r="E9" i="3"/>
  <c r="E11" i="3"/>
  <c r="E12" i="3"/>
  <c r="E13" i="3"/>
  <c r="E14" i="3"/>
  <c r="E15" i="3"/>
  <c r="E17" i="3"/>
  <c r="E19" i="3"/>
  <c r="E20" i="3"/>
  <c r="E22" i="3"/>
  <c r="E23" i="3"/>
  <c r="E27" i="3"/>
  <c r="E28" i="3"/>
  <c r="E29" i="3"/>
  <c r="E31" i="3"/>
  <c r="E33" i="3"/>
  <c r="E35" i="3"/>
  <c r="E21" i="3"/>
  <c r="E37" i="3"/>
  <c r="E30" i="3"/>
  <c r="E10" i="3"/>
  <c r="E34" i="3"/>
  <c r="J38" i="3"/>
  <c r="D4" i="3"/>
  <c r="D5" i="3"/>
  <c r="D6" i="3"/>
  <c r="D7" i="3"/>
  <c r="D8" i="3"/>
  <c r="D9" i="3"/>
  <c r="D11" i="3"/>
  <c r="D12" i="3"/>
  <c r="D13" i="3"/>
  <c r="D14" i="3"/>
  <c r="D15" i="3"/>
  <c r="D17" i="3"/>
  <c r="D19" i="3"/>
  <c r="D20" i="3"/>
  <c r="D22" i="3"/>
  <c r="D23" i="3"/>
  <c r="D27" i="3"/>
  <c r="D28" i="3"/>
  <c r="D29" i="3"/>
  <c r="D31" i="3"/>
  <c r="D33" i="3"/>
  <c r="D35" i="3"/>
  <c r="D21" i="3"/>
  <c r="D37" i="3"/>
  <c r="D30" i="3"/>
  <c r="D10" i="3"/>
  <c r="D34" i="3"/>
  <c r="C17" i="3"/>
  <c r="C19" i="3"/>
  <c r="C20" i="3"/>
  <c r="C22" i="3"/>
  <c r="C23" i="3"/>
  <c r="C27" i="3"/>
  <c r="C28" i="3"/>
  <c r="C29" i="3"/>
  <c r="C31" i="3"/>
  <c r="C33" i="3"/>
  <c r="C35" i="3"/>
  <c r="C21" i="3"/>
  <c r="C37" i="3"/>
  <c r="C30" i="3"/>
  <c r="C10" i="3"/>
  <c r="C34" i="3"/>
  <c r="C4" i="3"/>
  <c r="C5" i="3"/>
  <c r="C6" i="3"/>
  <c r="C7" i="3"/>
  <c r="C8" i="3"/>
  <c r="C9" i="3"/>
  <c r="C11" i="3"/>
  <c r="C12" i="3"/>
  <c r="C13" i="3"/>
  <c r="C14" i="3"/>
  <c r="C15" i="3"/>
  <c r="M4" i="3" l="1"/>
  <c r="M34" i="3"/>
  <c r="M28" i="3"/>
  <c r="M27" i="3"/>
  <c r="M7" i="3"/>
  <c r="M21" i="3"/>
  <c r="M17" i="3"/>
  <c r="M6" i="3"/>
  <c r="M22" i="3"/>
  <c r="M23" i="3"/>
  <c r="M8" i="3"/>
  <c r="M31" i="3"/>
  <c r="M33" i="3"/>
  <c r="M30" i="3"/>
  <c r="M13" i="3"/>
  <c r="M12" i="3"/>
  <c r="M37" i="3"/>
  <c r="M29" i="3"/>
  <c r="M5" i="3"/>
  <c r="M19" i="3"/>
  <c r="M15" i="3"/>
  <c r="M10" i="3"/>
  <c r="M9" i="3"/>
  <c r="M14" i="3"/>
  <c r="M11" i="3"/>
  <c r="M20" i="3"/>
  <c r="M35" i="3"/>
  <c r="D38" i="3"/>
  <c r="F38" i="3"/>
  <c r="E38" i="3"/>
  <c r="C38" i="3"/>
  <c r="J173" i="1"/>
  <c r="K173" i="1" s="1"/>
  <c r="L173" i="1"/>
  <c r="J169" i="1"/>
  <c r="K169" i="1" s="1"/>
  <c r="L169" i="1"/>
  <c r="J180" i="1"/>
  <c r="K180" i="1" s="1"/>
  <c r="L180" i="1"/>
  <c r="J146" i="1"/>
  <c r="K146" i="1" s="1"/>
  <c r="L146" i="1"/>
  <c r="J132" i="1"/>
  <c r="K132" i="1" s="1"/>
  <c r="L132" i="1"/>
  <c r="J248" i="1"/>
  <c r="K248" i="1" s="1"/>
  <c r="L248" i="1"/>
  <c r="J73" i="1"/>
  <c r="K73" i="1" s="1"/>
  <c r="L73" i="1"/>
  <c r="J86" i="1"/>
  <c r="K86" i="1" s="1"/>
  <c r="L86" i="1"/>
  <c r="J87" i="1"/>
  <c r="K87" i="1" s="1"/>
  <c r="L87" i="1"/>
  <c r="B99" i="1"/>
  <c r="B120" i="1"/>
  <c r="M38" i="3" l="1"/>
  <c r="L38" i="3"/>
  <c r="H38" i="3"/>
  <c r="G38" i="3"/>
  <c r="K38" i="3"/>
  <c r="I38" i="3"/>
  <c r="B50" i="1"/>
  <c r="C38" i="1"/>
  <c r="C37" i="1"/>
  <c r="C35" i="1"/>
  <c r="C34" i="1"/>
  <c r="C33" i="1"/>
  <c r="C32" i="1"/>
  <c r="C31" i="1"/>
  <c r="C30" i="1"/>
  <c r="C28" i="1"/>
  <c r="C29" i="1"/>
  <c r="C27" i="1"/>
  <c r="K19" i="1" l="1"/>
  <c r="G19" i="1"/>
  <c r="J202" i="1"/>
  <c r="K202" i="1" s="1"/>
  <c r="L202" i="1"/>
  <c r="M19" i="1" l="1"/>
  <c r="J101" i="1"/>
  <c r="K101" i="1" s="1"/>
  <c r="L101" i="1"/>
  <c r="J82" i="1"/>
  <c r="K82" i="1" s="1"/>
  <c r="L82" i="1"/>
  <c r="J197" i="1" l="1"/>
  <c r="K197" i="1" s="1"/>
  <c r="L197" i="1"/>
  <c r="J206" i="1"/>
  <c r="K206" i="1" s="1"/>
  <c r="L206" i="1"/>
  <c r="J227" i="1"/>
  <c r="K227" i="1" s="1"/>
  <c r="L227" i="1"/>
  <c r="J237" i="1" l="1"/>
  <c r="K237" i="1" s="1"/>
  <c r="L237" i="1"/>
  <c r="J184" i="1" l="1"/>
  <c r="K184" i="1" s="1"/>
  <c r="L184" i="1"/>
  <c r="J85" i="1" l="1"/>
  <c r="K85" i="1" s="1"/>
  <c r="L85" i="1"/>
  <c r="J199" i="1" l="1"/>
  <c r="K199" i="1" s="1"/>
  <c r="L199" i="1"/>
  <c r="K210" i="1"/>
  <c r="L210" i="1"/>
  <c r="J238" i="1"/>
  <c r="K238" i="1" s="1"/>
  <c r="L238" i="1"/>
  <c r="J190" i="1"/>
  <c r="K190" i="1" s="1"/>
  <c r="L190" i="1"/>
  <c r="J224" i="1"/>
  <c r="K224" i="1" s="1"/>
  <c r="L224" i="1"/>
  <c r="J200" i="1"/>
  <c r="K200" i="1" s="1"/>
  <c r="L200" i="1"/>
  <c r="J230" i="1"/>
  <c r="K230" i="1" s="1"/>
  <c r="L230" i="1"/>
  <c r="J201" i="1"/>
  <c r="K201" i="1" s="1"/>
  <c r="L201" i="1"/>
  <c r="J214" i="1"/>
  <c r="K214" i="1" s="1"/>
  <c r="L214" i="1"/>
  <c r="J215" i="1"/>
  <c r="K215" i="1" s="1"/>
  <c r="L215" i="1"/>
  <c r="J191" i="1"/>
  <c r="K191" i="1" s="1"/>
  <c r="L191" i="1"/>
  <c r="J228" i="1"/>
  <c r="K228" i="1" s="1"/>
  <c r="L228" i="1"/>
  <c r="J195" i="1"/>
  <c r="K195" i="1" s="1"/>
  <c r="L195" i="1"/>
  <c r="J229" i="1"/>
  <c r="K229" i="1" s="1"/>
  <c r="L229" i="1"/>
  <c r="J212" i="1"/>
  <c r="K212" i="1" s="1"/>
  <c r="L212" i="1"/>
  <c r="J222" i="1"/>
  <c r="K222" i="1" s="1"/>
  <c r="L222" i="1"/>
  <c r="J211" i="1"/>
  <c r="K211" i="1" s="1"/>
  <c r="L211" i="1"/>
  <c r="J196" i="1"/>
  <c r="K196" i="1" s="1"/>
  <c r="L196" i="1"/>
  <c r="J193" i="1"/>
  <c r="K193" i="1" s="1"/>
  <c r="L193" i="1"/>
  <c r="J203" i="1"/>
  <c r="K203" i="1" s="1"/>
  <c r="L203" i="1"/>
  <c r="J232" i="1"/>
  <c r="K232" i="1" s="1"/>
  <c r="L232" i="1"/>
  <c r="J209" i="1"/>
  <c r="K209" i="1" s="1"/>
  <c r="L209" i="1"/>
  <c r="J182" i="1"/>
  <c r="K182" i="1" s="1"/>
  <c r="L182" i="1"/>
  <c r="J141" i="1"/>
  <c r="K141" i="1" s="1"/>
  <c r="L141" i="1"/>
  <c r="J150" i="1"/>
  <c r="K150" i="1" s="1"/>
  <c r="L150" i="1"/>
  <c r="J155" i="1"/>
  <c r="K155" i="1" s="1"/>
  <c r="L155" i="1"/>
  <c r="J178" i="1"/>
  <c r="K178" i="1" s="1"/>
  <c r="L178" i="1"/>
  <c r="J176" i="1"/>
  <c r="K176" i="1" s="1"/>
  <c r="L176" i="1"/>
  <c r="J153" i="1"/>
  <c r="K153" i="1" s="1"/>
  <c r="L153" i="1"/>
  <c r="J170" i="1"/>
  <c r="K170" i="1" s="1"/>
  <c r="L170" i="1"/>
  <c r="J156" i="1"/>
  <c r="K156" i="1" s="1"/>
  <c r="L156" i="1"/>
  <c r="J142" i="1"/>
  <c r="K142" i="1" s="1"/>
  <c r="L142" i="1"/>
  <c r="J165" i="1"/>
  <c r="K165" i="1" s="1"/>
  <c r="L165" i="1"/>
  <c r="J160" i="1"/>
  <c r="K160" i="1" s="1"/>
  <c r="L160" i="1"/>
  <c r="J149" i="1"/>
  <c r="K149" i="1" s="1"/>
  <c r="L149" i="1"/>
  <c r="J144" i="1"/>
  <c r="K144" i="1" s="1"/>
  <c r="L144" i="1"/>
  <c r="J183" i="1"/>
  <c r="K183" i="1" s="1"/>
  <c r="L183" i="1"/>
  <c r="J177" i="1"/>
  <c r="K177" i="1" s="1"/>
  <c r="L177" i="1"/>
  <c r="J164" i="1"/>
  <c r="K164" i="1" s="1"/>
  <c r="L164" i="1"/>
  <c r="J171" i="1"/>
  <c r="K171" i="1" s="1"/>
  <c r="L171" i="1"/>
  <c r="J148" i="1"/>
  <c r="K148" i="1" s="1"/>
  <c r="L148" i="1"/>
  <c r="J179" i="1"/>
  <c r="K179" i="1" s="1"/>
  <c r="L179" i="1"/>
  <c r="J140" i="1"/>
  <c r="K140" i="1" s="1"/>
  <c r="L140" i="1"/>
  <c r="J159" i="1"/>
  <c r="K159" i="1" s="1"/>
  <c r="L159" i="1"/>
  <c r="J167" i="1"/>
  <c r="K167" i="1" s="1"/>
  <c r="L167" i="1"/>
  <c r="J154" i="1"/>
  <c r="K154" i="1" s="1"/>
  <c r="L154" i="1"/>
  <c r="J147" i="1"/>
  <c r="K147" i="1" s="1"/>
  <c r="L147" i="1"/>
  <c r="J143" i="1"/>
  <c r="K143" i="1" s="1"/>
  <c r="L143" i="1"/>
  <c r="J157" i="1"/>
  <c r="K157" i="1" s="1"/>
  <c r="L157" i="1"/>
  <c r="J151" i="1"/>
  <c r="K151" i="1" s="1"/>
  <c r="L151" i="1"/>
  <c r="J185" i="1"/>
  <c r="K185" i="1" s="1"/>
  <c r="L185" i="1"/>
  <c r="J174" i="1"/>
  <c r="K174" i="1" s="1"/>
  <c r="L174" i="1"/>
  <c r="J181" i="1"/>
  <c r="K181" i="1" s="1"/>
  <c r="L181" i="1"/>
  <c r="J158" i="1"/>
  <c r="K158" i="1" s="1"/>
  <c r="L158" i="1"/>
  <c r="J168" i="1"/>
  <c r="K168" i="1" s="1"/>
  <c r="L168" i="1"/>
  <c r="J175" i="1"/>
  <c r="K175" i="1" s="1"/>
  <c r="L175" i="1"/>
  <c r="J127" i="1"/>
  <c r="K127" i="1" s="1"/>
  <c r="L127" i="1"/>
  <c r="J126" i="1"/>
  <c r="K126" i="1" s="1"/>
  <c r="L126" i="1"/>
  <c r="J128" i="1"/>
  <c r="K128" i="1" s="1"/>
  <c r="L128" i="1"/>
  <c r="J135" i="1"/>
  <c r="K135" i="1" s="1"/>
  <c r="L135" i="1"/>
  <c r="J133" i="1"/>
  <c r="K133" i="1" s="1"/>
  <c r="L133" i="1"/>
  <c r="J124" i="1"/>
  <c r="K124" i="1" s="1"/>
  <c r="L124" i="1"/>
  <c r="J129" i="1"/>
  <c r="K129" i="1" s="1"/>
  <c r="L129" i="1"/>
  <c r="J116" i="1"/>
  <c r="K116" i="1" s="1"/>
  <c r="L116" i="1"/>
  <c r="J112" i="1"/>
  <c r="K112" i="1" s="1"/>
  <c r="L112" i="1"/>
  <c r="J103" i="1"/>
  <c r="K103" i="1" s="1"/>
  <c r="L103" i="1"/>
  <c r="J54" i="1"/>
  <c r="K54" i="1" s="1"/>
  <c r="L54" i="1"/>
  <c r="K113" i="1"/>
  <c r="L113" i="1"/>
  <c r="J111" i="1"/>
  <c r="K111" i="1" s="1"/>
  <c r="L111" i="1"/>
  <c r="J107" i="1"/>
  <c r="K107" i="1" s="1"/>
  <c r="L107" i="1"/>
  <c r="J108" i="1"/>
  <c r="K108" i="1" s="1"/>
  <c r="L108" i="1"/>
  <c r="J105" i="1"/>
  <c r="K105" i="1" s="1"/>
  <c r="L105" i="1"/>
  <c r="J106" i="1"/>
  <c r="K106" i="1" s="1"/>
  <c r="L106" i="1"/>
  <c r="J81" i="1"/>
  <c r="K81" i="1" s="1"/>
  <c r="L81" i="1"/>
  <c r="J70" i="1"/>
  <c r="K70" i="1" s="1"/>
  <c r="L70" i="1"/>
  <c r="J94" i="1"/>
  <c r="K94" i="1" s="1"/>
  <c r="L94" i="1"/>
  <c r="J96" i="1"/>
  <c r="K96" i="1" s="1"/>
  <c r="L96" i="1"/>
  <c r="J88" i="1"/>
  <c r="K88" i="1" s="1"/>
  <c r="L88" i="1"/>
  <c r="J72" i="1"/>
  <c r="K72" i="1" s="1"/>
  <c r="L72" i="1"/>
  <c r="J80" i="1"/>
  <c r="K80" i="1" s="1"/>
  <c r="L80" i="1"/>
  <c r="J93" i="1"/>
  <c r="K93" i="1" s="1"/>
  <c r="L93" i="1"/>
  <c r="J92" i="1"/>
  <c r="K92" i="1" s="1"/>
  <c r="L92" i="1"/>
  <c r="J91" i="1"/>
  <c r="K91" i="1" s="1"/>
  <c r="L91" i="1"/>
  <c r="J84" i="1"/>
  <c r="K84" i="1" s="1"/>
  <c r="L84" i="1"/>
  <c r="J95" i="1"/>
  <c r="K95" i="1" s="1"/>
  <c r="L95" i="1"/>
  <c r="J77" i="1"/>
  <c r="K77" i="1" s="1"/>
  <c r="L77" i="1"/>
  <c r="J74" i="1"/>
  <c r="K74" i="1" s="1"/>
  <c r="L74" i="1"/>
  <c r="J69" i="1"/>
  <c r="K69" i="1" s="1"/>
  <c r="L69" i="1"/>
  <c r="J63" i="1"/>
  <c r="K63" i="1" s="1"/>
  <c r="L63" i="1"/>
  <c r="J51" i="1"/>
  <c r="K51" i="1" s="1"/>
  <c r="L51" i="1"/>
  <c r="J61" i="1"/>
  <c r="K61" i="1" s="1"/>
  <c r="L61" i="1"/>
  <c r="J65" i="1"/>
  <c r="K65" i="1" s="1"/>
  <c r="L65" i="1"/>
  <c r="J62" i="1"/>
  <c r="K62" i="1" s="1"/>
  <c r="L62" i="1"/>
  <c r="B139" i="1"/>
  <c r="J163" i="1" l="1"/>
  <c r="K163" i="1" s="1"/>
  <c r="L163" i="1"/>
  <c r="B68" i="1" l="1"/>
  <c r="B188" i="1"/>
  <c r="D10" i="2" l="1"/>
  <c r="D11" i="2"/>
  <c r="E10" i="2"/>
  <c r="E11" i="2"/>
  <c r="F10" i="2"/>
  <c r="F11" i="2"/>
  <c r="G10" i="2"/>
  <c r="G11" i="2"/>
  <c r="G165" i="2"/>
  <c r="B165" i="2"/>
  <c r="D164" i="2"/>
  <c r="E163" i="2"/>
  <c r="F162" i="2"/>
  <c r="G157" i="2"/>
  <c r="B157" i="2"/>
  <c r="D156" i="2"/>
  <c r="E155" i="2"/>
  <c r="F154" i="2"/>
  <c r="G149" i="2"/>
  <c r="B149" i="2"/>
  <c r="D148" i="2"/>
  <c r="E147" i="2"/>
  <c r="F146" i="2"/>
  <c r="E162" i="2"/>
  <c r="E166" i="2" s="1"/>
  <c r="G47" i="1" s="1"/>
  <c r="G156" i="2"/>
  <c r="E154" i="2"/>
  <c r="G148" i="2"/>
  <c r="D147" i="2"/>
  <c r="H147" i="2" s="1"/>
  <c r="E165" i="2"/>
  <c r="F164" i="2"/>
  <c r="G163" i="2"/>
  <c r="B163" i="2"/>
  <c r="D162" i="2"/>
  <c r="E157" i="2"/>
  <c r="F156" i="2"/>
  <c r="G155" i="2"/>
  <c r="B155" i="2"/>
  <c r="D154" i="2"/>
  <c r="E149" i="2"/>
  <c r="F148" i="2"/>
  <c r="G147" i="2"/>
  <c r="B147" i="2"/>
  <c r="D146" i="2"/>
  <c r="F165" i="2"/>
  <c r="G164" i="2"/>
  <c r="B164" i="2"/>
  <c r="D163" i="2"/>
  <c r="F157" i="2"/>
  <c r="B156" i="2"/>
  <c r="D155" i="2"/>
  <c r="F149" i="2"/>
  <c r="B148" i="2"/>
  <c r="E146" i="2"/>
  <c r="D165" i="2"/>
  <c r="E164" i="2"/>
  <c r="F163" i="2"/>
  <c r="G162" i="2"/>
  <c r="B162" i="2"/>
  <c r="D157" i="2"/>
  <c r="E156" i="2"/>
  <c r="F155" i="2"/>
  <c r="G154" i="2"/>
  <c r="B154" i="2"/>
  <c r="D149" i="2"/>
  <c r="H149" i="2" s="1"/>
  <c r="E148" i="2"/>
  <c r="F147" i="2"/>
  <c r="G146" i="2"/>
  <c r="G150" i="2" s="1"/>
  <c r="I45" i="1" s="1"/>
  <c r="B146" i="2"/>
  <c r="D139" i="2"/>
  <c r="D131" i="2"/>
  <c r="G139" i="2"/>
  <c r="E130" i="2"/>
  <c r="E140" i="2"/>
  <c r="F133" i="2"/>
  <c r="E139" i="2"/>
  <c r="B132" i="2"/>
  <c r="B139" i="2"/>
  <c r="D140" i="2"/>
  <c r="F140" i="2"/>
  <c r="F141" i="2"/>
  <c r="E138" i="2"/>
  <c r="F130" i="2"/>
  <c r="D138" i="2"/>
  <c r="F139" i="2"/>
  <c r="D132" i="2"/>
  <c r="G141" i="2"/>
  <c r="F138" i="2"/>
  <c r="E131" i="2"/>
  <c r="G133" i="2"/>
  <c r="D130" i="2"/>
  <c r="B130" i="2"/>
  <c r="G140" i="2"/>
  <c r="D133" i="2"/>
  <c r="B133" i="2"/>
  <c r="G138" i="2"/>
  <c r="F131" i="2"/>
  <c r="B141" i="2"/>
  <c r="E133" i="2"/>
  <c r="G130" i="2"/>
  <c r="E132" i="2"/>
  <c r="B140" i="2"/>
  <c r="F132" i="2"/>
  <c r="E141" i="2"/>
  <c r="G131" i="2"/>
  <c r="D141" i="2"/>
  <c r="B138" i="2"/>
  <c r="G132" i="2"/>
  <c r="B131" i="2"/>
  <c r="F125" i="2"/>
  <c r="G124" i="2"/>
  <c r="B124" i="2"/>
  <c r="D123" i="2"/>
  <c r="E122" i="2"/>
  <c r="G117" i="2"/>
  <c r="B117" i="2"/>
  <c r="D116" i="2"/>
  <c r="B115" i="2"/>
  <c r="D114" i="2"/>
  <c r="F109" i="2"/>
  <c r="G108" i="2"/>
  <c r="B108" i="2"/>
  <c r="D107" i="2"/>
  <c r="E106" i="2"/>
  <c r="B91" i="2"/>
  <c r="G107" i="2"/>
  <c r="B107" i="2"/>
  <c r="D125" i="2"/>
  <c r="E124" i="2"/>
  <c r="F123" i="2"/>
  <c r="G122" i="2"/>
  <c r="B122" i="2"/>
  <c r="F116" i="2"/>
  <c r="F114" i="2"/>
  <c r="E108" i="2"/>
  <c r="G106" i="2"/>
  <c r="B106" i="2"/>
  <c r="B125" i="2"/>
  <c r="D124" i="2"/>
  <c r="F122" i="2"/>
  <c r="D117" i="2"/>
  <c r="F115" i="2"/>
  <c r="G109" i="2"/>
  <c r="D108" i="2"/>
  <c r="E107" i="2"/>
  <c r="E125" i="2"/>
  <c r="F124" i="2"/>
  <c r="G123" i="2"/>
  <c r="B123" i="2"/>
  <c r="D122" i="2"/>
  <c r="F117" i="2"/>
  <c r="G116" i="2"/>
  <c r="B116" i="2"/>
  <c r="G114" i="2"/>
  <c r="B114" i="2"/>
  <c r="E109" i="2"/>
  <c r="F108" i="2"/>
  <c r="D106" i="2"/>
  <c r="E117" i="2"/>
  <c r="G115" i="2"/>
  <c r="D109" i="2"/>
  <c r="F107" i="2"/>
  <c r="G125" i="2"/>
  <c r="E123" i="2"/>
  <c r="E116" i="2"/>
  <c r="E114" i="2"/>
  <c r="B109" i="2"/>
  <c r="F106" i="2"/>
  <c r="D115" i="2"/>
  <c r="F50" i="2"/>
  <c r="E51" i="2"/>
  <c r="D52" i="2"/>
  <c r="G50" i="2"/>
  <c r="F51" i="2"/>
  <c r="E52" i="2"/>
  <c r="B51" i="2"/>
  <c r="G51" i="2"/>
  <c r="E115" i="2"/>
  <c r="E50" i="2"/>
  <c r="B52" i="2"/>
  <c r="B50" i="2"/>
  <c r="D50" i="2"/>
  <c r="F52" i="2"/>
  <c r="D51" i="2"/>
  <c r="G52" i="2"/>
  <c r="B11" i="2"/>
  <c r="F18" i="2"/>
  <c r="F26" i="2"/>
  <c r="F2" i="2"/>
  <c r="F27" i="2"/>
  <c r="F19" i="2"/>
  <c r="F3" i="2"/>
  <c r="F28" i="2"/>
  <c r="F20" i="2"/>
  <c r="F4" i="2"/>
  <c r="F29" i="2"/>
  <c r="F21" i="2"/>
  <c r="F5" i="2"/>
  <c r="G26" i="2"/>
  <c r="G18" i="2"/>
  <c r="G20" i="2"/>
  <c r="G21" i="2"/>
  <c r="G2" i="2"/>
  <c r="G3" i="2"/>
  <c r="G4" i="2"/>
  <c r="G5" i="2"/>
  <c r="G27" i="2"/>
  <c r="G29" i="2"/>
  <c r="D26" i="2"/>
  <c r="D27" i="2"/>
  <c r="D28" i="2"/>
  <c r="D29" i="2"/>
  <c r="D18" i="2"/>
  <c r="D19" i="2"/>
  <c r="D20" i="2"/>
  <c r="D21" i="2"/>
  <c r="D2" i="2"/>
  <c r="D3" i="2"/>
  <c r="D4" i="2"/>
  <c r="D5" i="2"/>
  <c r="B4" i="2"/>
  <c r="G28" i="2"/>
  <c r="G19" i="2"/>
  <c r="E26" i="2"/>
  <c r="E27" i="2"/>
  <c r="E28" i="2"/>
  <c r="E29" i="2"/>
  <c r="E18" i="2"/>
  <c r="E19" i="2"/>
  <c r="E20" i="2"/>
  <c r="E21" i="2"/>
  <c r="E2" i="2"/>
  <c r="E3" i="2"/>
  <c r="E4" i="2"/>
  <c r="E5" i="2"/>
  <c r="G101" i="2"/>
  <c r="F101" i="2"/>
  <c r="E101" i="2"/>
  <c r="D101" i="2"/>
  <c r="B101" i="2"/>
  <c r="G100" i="2"/>
  <c r="F100" i="2"/>
  <c r="E100" i="2"/>
  <c r="D100" i="2"/>
  <c r="B100" i="2"/>
  <c r="G99" i="2"/>
  <c r="F99" i="2"/>
  <c r="E99" i="2"/>
  <c r="D99" i="2"/>
  <c r="B99" i="2"/>
  <c r="G98" i="2"/>
  <c r="F98" i="2"/>
  <c r="E98" i="2"/>
  <c r="D98" i="2"/>
  <c r="B98" i="2"/>
  <c r="C39" i="1"/>
  <c r="G93" i="2"/>
  <c r="F93" i="2"/>
  <c r="E93" i="2"/>
  <c r="D93" i="2"/>
  <c r="B93" i="2"/>
  <c r="G92" i="2"/>
  <c r="F92" i="2"/>
  <c r="E92" i="2"/>
  <c r="D92" i="2"/>
  <c r="B92" i="2"/>
  <c r="G91" i="2"/>
  <c r="F91" i="2"/>
  <c r="E91" i="2"/>
  <c r="D91" i="2"/>
  <c r="G90" i="2"/>
  <c r="F90" i="2"/>
  <c r="E90" i="2"/>
  <c r="D90" i="2"/>
  <c r="B90" i="2"/>
  <c r="G85" i="2"/>
  <c r="F85" i="2"/>
  <c r="E85" i="2"/>
  <c r="D85" i="2"/>
  <c r="B85" i="2"/>
  <c r="G84" i="2"/>
  <c r="F84" i="2"/>
  <c r="E84" i="2"/>
  <c r="D84" i="2"/>
  <c r="B84" i="2"/>
  <c r="G83" i="2"/>
  <c r="F83" i="2"/>
  <c r="E83" i="2"/>
  <c r="D83" i="2"/>
  <c r="B83" i="2"/>
  <c r="G82" i="2"/>
  <c r="F82" i="2"/>
  <c r="E82" i="2"/>
  <c r="D82" i="2"/>
  <c r="B82" i="2"/>
  <c r="G77" i="2"/>
  <c r="F77" i="2"/>
  <c r="E77" i="2"/>
  <c r="D77" i="2"/>
  <c r="B77" i="2"/>
  <c r="G76" i="2"/>
  <c r="F76" i="2"/>
  <c r="E76" i="2"/>
  <c r="D76" i="2"/>
  <c r="B76" i="2"/>
  <c r="G75" i="2"/>
  <c r="F75" i="2"/>
  <c r="E75" i="2"/>
  <c r="D75" i="2"/>
  <c r="B75" i="2"/>
  <c r="G74" i="2"/>
  <c r="F74" i="2"/>
  <c r="E74" i="2"/>
  <c r="D74" i="2"/>
  <c r="B74" i="2"/>
  <c r="C36" i="1"/>
  <c r="B13" i="2"/>
  <c r="D13" i="2"/>
  <c r="E13" i="2"/>
  <c r="F13" i="2"/>
  <c r="G13" i="2"/>
  <c r="G37" i="2"/>
  <c r="F37" i="2"/>
  <c r="E37" i="2"/>
  <c r="D37" i="2"/>
  <c r="B37" i="2"/>
  <c r="G36" i="2"/>
  <c r="F36" i="2"/>
  <c r="E36" i="2"/>
  <c r="D36" i="2"/>
  <c r="B36" i="2"/>
  <c r="G35" i="2"/>
  <c r="F35" i="2"/>
  <c r="E35" i="2"/>
  <c r="D35" i="2"/>
  <c r="B35" i="2"/>
  <c r="G34" i="2"/>
  <c r="F34" i="2"/>
  <c r="E34" i="2"/>
  <c r="D34" i="2"/>
  <c r="B34" i="2"/>
  <c r="D12" i="2"/>
  <c r="E12" i="2"/>
  <c r="F12" i="2"/>
  <c r="G12" i="2"/>
  <c r="J131" i="1"/>
  <c r="K131" i="1" s="1"/>
  <c r="L131" i="1"/>
  <c r="J89" i="1"/>
  <c r="K89" i="1" s="1"/>
  <c r="L89" i="1"/>
  <c r="H165" i="2" l="1"/>
  <c r="H156" i="2"/>
  <c r="H157" i="2"/>
  <c r="G158" i="2"/>
  <c r="I46" i="1" s="1"/>
  <c r="H155" i="2"/>
  <c r="E158" i="2"/>
  <c r="G46" i="1" s="1"/>
  <c r="F158" i="2"/>
  <c r="H46" i="1" s="1"/>
  <c r="F150" i="2"/>
  <c r="H45" i="1" s="1"/>
  <c r="E150" i="2"/>
  <c r="G45" i="1" s="1"/>
  <c r="H148" i="2"/>
  <c r="H164" i="2"/>
  <c r="H163" i="2"/>
  <c r="F166" i="2"/>
  <c r="H47" i="1" s="1"/>
  <c r="G166" i="2"/>
  <c r="I47" i="1" s="1"/>
  <c r="D150" i="2"/>
  <c r="F45" i="1" s="1"/>
  <c r="H146" i="2"/>
  <c r="H150" i="2" s="1"/>
  <c r="D158" i="2"/>
  <c r="F46" i="1" s="1"/>
  <c r="H154" i="2"/>
  <c r="D166" i="2"/>
  <c r="F47" i="1" s="1"/>
  <c r="H162" i="2"/>
  <c r="H166" i="2" s="1"/>
  <c r="G134" i="2"/>
  <c r="I43" i="1" s="1"/>
  <c r="E142" i="2"/>
  <c r="G44" i="1" s="1"/>
  <c r="H141" i="2"/>
  <c r="G142" i="2"/>
  <c r="I44" i="1" s="1"/>
  <c r="H139" i="2"/>
  <c r="F142" i="2"/>
  <c r="H44" i="1" s="1"/>
  <c r="H140" i="2"/>
  <c r="H132" i="2"/>
  <c r="H133" i="2"/>
  <c r="F134" i="2"/>
  <c r="H43" i="1" s="1"/>
  <c r="E134" i="2"/>
  <c r="G43" i="1" s="1"/>
  <c r="H131" i="2"/>
  <c r="D142" i="2"/>
  <c r="F44" i="1" s="1"/>
  <c r="H138" i="2"/>
  <c r="H130" i="2"/>
  <c r="D134" i="2"/>
  <c r="F43" i="1" s="1"/>
  <c r="L43" i="1" s="1"/>
  <c r="H50" i="2"/>
  <c r="H108" i="2"/>
  <c r="G110" i="2"/>
  <c r="I40" i="1" s="1"/>
  <c r="H123" i="2"/>
  <c r="H52" i="2"/>
  <c r="F110" i="2"/>
  <c r="H40" i="1" s="1"/>
  <c r="H109" i="2"/>
  <c r="G118" i="2"/>
  <c r="I41" i="1" s="1"/>
  <c r="H115" i="2"/>
  <c r="H106" i="2"/>
  <c r="D110" i="2"/>
  <c r="F40" i="1" s="1"/>
  <c r="H122" i="2"/>
  <c r="D126" i="2"/>
  <c r="F42" i="1" s="1"/>
  <c r="H124" i="2"/>
  <c r="H125" i="2"/>
  <c r="E110" i="2"/>
  <c r="G40" i="1" s="1"/>
  <c r="H116" i="2"/>
  <c r="H51" i="2"/>
  <c r="G126" i="2"/>
  <c r="I42" i="1" s="1"/>
  <c r="H107" i="2"/>
  <c r="H114" i="2"/>
  <c r="D118" i="2"/>
  <c r="F41" i="1" s="1"/>
  <c r="E118" i="2"/>
  <c r="G41" i="1" s="1"/>
  <c r="F126" i="2"/>
  <c r="H42" i="1" s="1"/>
  <c r="H117" i="2"/>
  <c r="F118" i="2"/>
  <c r="H41" i="1" s="1"/>
  <c r="E126" i="2"/>
  <c r="G42" i="1" s="1"/>
  <c r="F38" i="2"/>
  <c r="H31" i="1" s="1"/>
  <c r="H36" i="2"/>
  <c r="G78" i="2"/>
  <c r="I36" i="1" s="1"/>
  <c r="H77" i="2"/>
  <c r="F86" i="2"/>
  <c r="H37" i="1" s="1"/>
  <c r="H84" i="2"/>
  <c r="E94" i="2"/>
  <c r="G38" i="1" s="1"/>
  <c r="H91" i="2"/>
  <c r="G38" i="2"/>
  <c r="I31" i="1" s="1"/>
  <c r="H37" i="2"/>
  <c r="G86" i="2"/>
  <c r="I37" i="1" s="1"/>
  <c r="H85" i="2"/>
  <c r="F94" i="2"/>
  <c r="H38" i="1" s="1"/>
  <c r="H92" i="2"/>
  <c r="E102" i="2"/>
  <c r="G39" i="1" s="1"/>
  <c r="H99" i="2"/>
  <c r="E78" i="2"/>
  <c r="G36" i="1" s="1"/>
  <c r="H75" i="2"/>
  <c r="G94" i="2"/>
  <c r="I38" i="1" s="1"/>
  <c r="H93" i="2"/>
  <c r="F102" i="2"/>
  <c r="H39" i="1" s="1"/>
  <c r="H100" i="2"/>
  <c r="E38" i="2"/>
  <c r="G31" i="1" s="1"/>
  <c r="H35" i="2"/>
  <c r="F78" i="2"/>
  <c r="H36" i="1" s="1"/>
  <c r="H76" i="2"/>
  <c r="E86" i="2"/>
  <c r="G37" i="1" s="1"/>
  <c r="H83" i="2"/>
  <c r="G102" i="2"/>
  <c r="I39" i="1" s="1"/>
  <c r="H101" i="2"/>
  <c r="D102" i="2"/>
  <c r="F39" i="1" s="1"/>
  <c r="H98" i="2"/>
  <c r="D94" i="2"/>
  <c r="F38" i="1" s="1"/>
  <c r="H90" i="2"/>
  <c r="D78" i="2"/>
  <c r="F36" i="1" s="1"/>
  <c r="H74" i="2"/>
  <c r="D86" i="2"/>
  <c r="F37" i="1" s="1"/>
  <c r="H82" i="2"/>
  <c r="D38" i="2"/>
  <c r="F31" i="1" s="1"/>
  <c r="H34" i="2"/>
  <c r="B26" i="2"/>
  <c r="E30" i="2"/>
  <c r="G30" i="1" s="1"/>
  <c r="F30" i="2"/>
  <c r="H30" i="1" s="1"/>
  <c r="G30" i="2"/>
  <c r="I30" i="1" s="1"/>
  <c r="B27" i="2"/>
  <c r="H27" i="2"/>
  <c r="B28" i="2"/>
  <c r="B29" i="2"/>
  <c r="B18" i="2"/>
  <c r="G69" i="2"/>
  <c r="F69" i="2"/>
  <c r="E69" i="2"/>
  <c r="D69" i="2"/>
  <c r="B69" i="2"/>
  <c r="G68" i="2"/>
  <c r="F68" i="2"/>
  <c r="E68" i="2"/>
  <c r="D68" i="2"/>
  <c r="B68" i="2"/>
  <c r="G67" i="2"/>
  <c r="F67" i="2"/>
  <c r="E67" i="2"/>
  <c r="D67" i="2"/>
  <c r="B67" i="2"/>
  <c r="G66" i="2"/>
  <c r="F66" i="2"/>
  <c r="E66" i="2"/>
  <c r="D66" i="2"/>
  <c r="B66" i="2"/>
  <c r="G61" i="2"/>
  <c r="F61" i="2"/>
  <c r="E61" i="2"/>
  <c r="D61" i="2"/>
  <c r="B61" i="2"/>
  <c r="G60" i="2"/>
  <c r="F60" i="2"/>
  <c r="E60" i="2"/>
  <c r="D60" i="2"/>
  <c r="B60" i="2"/>
  <c r="G59" i="2"/>
  <c r="F59" i="2"/>
  <c r="E59" i="2"/>
  <c r="D59" i="2"/>
  <c r="B59" i="2"/>
  <c r="G58" i="2"/>
  <c r="F58" i="2"/>
  <c r="E58" i="2"/>
  <c r="D58" i="2"/>
  <c r="B58" i="2"/>
  <c r="G53" i="2"/>
  <c r="F53" i="2"/>
  <c r="E53" i="2"/>
  <c r="D53" i="2"/>
  <c r="B53" i="2"/>
  <c r="G45" i="2"/>
  <c r="F45" i="2"/>
  <c r="E45" i="2"/>
  <c r="D45" i="2"/>
  <c r="B45" i="2"/>
  <c r="G44" i="2"/>
  <c r="F44" i="2"/>
  <c r="E44" i="2"/>
  <c r="D44" i="2"/>
  <c r="B44" i="2"/>
  <c r="G43" i="2"/>
  <c r="F43" i="2"/>
  <c r="E43" i="2"/>
  <c r="D43" i="2"/>
  <c r="B43" i="2"/>
  <c r="G42" i="2"/>
  <c r="F42" i="2"/>
  <c r="E42" i="2"/>
  <c r="D42" i="2"/>
  <c r="B42" i="2"/>
  <c r="H5" i="2"/>
  <c r="B5" i="2"/>
  <c r="H4" i="2"/>
  <c r="B2" i="2"/>
  <c r="H3" i="2"/>
  <c r="B3" i="2"/>
  <c r="B10" i="2"/>
  <c r="B12" i="2"/>
  <c r="B19" i="2"/>
  <c r="B20" i="2"/>
  <c r="B21" i="2"/>
  <c r="H18" i="2"/>
  <c r="H10" i="2"/>
  <c r="D6" i="2"/>
  <c r="F27" i="1" s="1"/>
  <c r="H158" i="2" l="1"/>
  <c r="J40" i="1"/>
  <c r="K40" i="1" s="1"/>
  <c r="L40" i="1"/>
  <c r="J43" i="1"/>
  <c r="K43" i="1" s="1"/>
  <c r="L41" i="1"/>
  <c r="J41" i="1"/>
  <c r="K41" i="1" s="1"/>
  <c r="J42" i="1"/>
  <c r="K42" i="1" s="1"/>
  <c r="L42" i="1"/>
  <c r="L38" i="1"/>
  <c r="L37" i="1"/>
  <c r="L47" i="1"/>
  <c r="L31" i="1"/>
  <c r="L36" i="1"/>
  <c r="L44" i="1"/>
  <c r="L39" i="1"/>
  <c r="L45" i="1"/>
  <c r="L46" i="1"/>
  <c r="H134" i="2"/>
  <c r="H142" i="2"/>
  <c r="J47" i="1"/>
  <c r="K47" i="1" s="1"/>
  <c r="J44" i="1"/>
  <c r="K44" i="1" s="1"/>
  <c r="J37" i="1"/>
  <c r="K37" i="1" s="1"/>
  <c r="J31" i="1"/>
  <c r="J36" i="1"/>
  <c r="J39" i="1"/>
  <c r="K39" i="1" s="1"/>
  <c r="J38" i="1"/>
  <c r="J45" i="1"/>
  <c r="K45" i="1" s="1"/>
  <c r="J46" i="1"/>
  <c r="K46" i="1" s="1"/>
  <c r="H126" i="2"/>
  <c r="H110" i="2"/>
  <c r="H118" i="2"/>
  <c r="H102" i="2"/>
  <c r="H60" i="2"/>
  <c r="E62" i="2"/>
  <c r="G34" i="1" s="1"/>
  <c r="H59" i="2"/>
  <c r="E54" i="2"/>
  <c r="G33" i="1" s="1"/>
  <c r="E70" i="2"/>
  <c r="G35" i="1" s="1"/>
  <c r="H67" i="2"/>
  <c r="H38" i="2"/>
  <c r="H78" i="2"/>
  <c r="E46" i="2"/>
  <c r="G32" i="1" s="1"/>
  <c r="H43" i="2"/>
  <c r="H66" i="2"/>
  <c r="H42" i="2"/>
  <c r="F46" i="2"/>
  <c r="H32" i="1" s="1"/>
  <c r="H44" i="2"/>
  <c r="F54" i="2"/>
  <c r="H33" i="1" s="1"/>
  <c r="F62" i="2"/>
  <c r="H34" i="1" s="1"/>
  <c r="F70" i="2"/>
  <c r="H35" i="1" s="1"/>
  <c r="H68" i="2"/>
  <c r="G46" i="2"/>
  <c r="I32" i="1" s="1"/>
  <c r="H45" i="2"/>
  <c r="G54" i="2"/>
  <c r="I33" i="1" s="1"/>
  <c r="H53" i="2"/>
  <c r="G62" i="2"/>
  <c r="I34" i="1" s="1"/>
  <c r="H61" i="2"/>
  <c r="G70" i="2"/>
  <c r="I35" i="1" s="1"/>
  <c r="H69" i="2"/>
  <c r="H86" i="2"/>
  <c r="H94" i="2"/>
  <c r="H58" i="2"/>
  <c r="D46" i="2"/>
  <c r="F32" i="1" s="1"/>
  <c r="D54" i="2"/>
  <c r="F33" i="1" s="1"/>
  <c r="D62" i="2"/>
  <c r="F34" i="1" s="1"/>
  <c r="D70" i="2"/>
  <c r="F35" i="1" s="1"/>
  <c r="L35" i="1" s="1"/>
  <c r="H29" i="2"/>
  <c r="H28" i="2"/>
  <c r="H26" i="2"/>
  <c r="D30" i="2"/>
  <c r="F30" i="1" s="1"/>
  <c r="H21" i="2"/>
  <c r="H20" i="2"/>
  <c r="H19" i="2"/>
  <c r="G22" i="2"/>
  <c r="I29" i="1" s="1"/>
  <c r="F22" i="2"/>
  <c r="H29" i="1" s="1"/>
  <c r="E22" i="2"/>
  <c r="G29" i="1" s="1"/>
  <c r="D22" i="2"/>
  <c r="H13" i="2"/>
  <c r="H12" i="2"/>
  <c r="H11" i="2"/>
  <c r="G14" i="2"/>
  <c r="I28" i="1" s="1"/>
  <c r="F14" i="2"/>
  <c r="H28" i="1" s="1"/>
  <c r="E14" i="2"/>
  <c r="G28" i="1" s="1"/>
  <c r="D14" i="2"/>
  <c r="G6" i="2"/>
  <c r="I27" i="1" s="1"/>
  <c r="F6" i="2"/>
  <c r="H27" i="1" s="1"/>
  <c r="E6" i="2"/>
  <c r="H2" i="2"/>
  <c r="H6" i="2" s="1"/>
  <c r="L34" i="1" l="1"/>
  <c r="L33" i="1"/>
  <c r="L32" i="1"/>
  <c r="J30" i="1"/>
  <c r="L30" i="1"/>
  <c r="J35" i="1"/>
  <c r="J32" i="1"/>
  <c r="G27" i="1"/>
  <c r="J27" i="1" s="1"/>
  <c r="K27" i="1" s="1"/>
  <c r="J34" i="1"/>
  <c r="K34" i="1" s="1"/>
  <c r="J33" i="1"/>
  <c r="F28" i="1"/>
  <c r="F29" i="1"/>
  <c r="H30" i="2"/>
  <c r="H62" i="2"/>
  <c r="H22" i="2"/>
  <c r="H70" i="2"/>
  <c r="H14" i="2"/>
  <c r="H46" i="2"/>
  <c r="H54" i="2"/>
  <c r="J28" i="1" l="1"/>
  <c r="L28" i="1"/>
  <c r="J29" i="1"/>
  <c r="L29" i="1"/>
  <c r="L27" i="1"/>
  <c r="K35" i="1"/>
  <c r="K36" i="1"/>
  <c r="K32" i="1" l="1"/>
  <c r="K38" i="1"/>
  <c r="K29" i="1"/>
  <c r="K28" i="1"/>
  <c r="K33" i="1"/>
  <c r="K30" i="1"/>
  <c r="K31" i="1"/>
</calcChain>
</file>

<file path=xl/sharedStrings.xml><?xml version="1.0" encoding="utf-8"?>
<sst xmlns="http://schemas.openxmlformats.org/spreadsheetml/2006/main" count="867" uniqueCount="402">
  <si>
    <t xml:space="preserve">Turnierleitung </t>
  </si>
  <si>
    <t>BGC Celle</t>
  </si>
  <si>
    <t>Schiedsgericht</t>
  </si>
  <si>
    <t>Gruppe 1</t>
  </si>
  <si>
    <t>Gruppe 2</t>
  </si>
  <si>
    <t>OS</t>
  </si>
  <si>
    <t>S</t>
  </si>
  <si>
    <t>Gruppe 3</t>
  </si>
  <si>
    <t>Gruppe 4</t>
  </si>
  <si>
    <t>Teilnehmer</t>
  </si>
  <si>
    <t>Gesamt</t>
  </si>
  <si>
    <t xml:space="preserve"> </t>
  </si>
  <si>
    <t>Besondere Vork.</t>
  </si>
  <si>
    <t>4 er Mannschaften</t>
  </si>
  <si>
    <t>Rd 1</t>
  </si>
  <si>
    <t>Rd 2</t>
  </si>
  <si>
    <t>Rd 3</t>
  </si>
  <si>
    <t>Rd 4</t>
  </si>
  <si>
    <t>Schnitt</t>
  </si>
  <si>
    <t>Rd.Diff</t>
  </si>
  <si>
    <t>1.</t>
  </si>
  <si>
    <t>MGV Bremen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</si>
  <si>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</si>
  <si>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</si>
  <si>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</si>
  <si>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</si>
  <si>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</si>
  <si>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</si>
  <si>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</si>
  <si>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</si>
  <si>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</si>
  <si>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</si>
  <si>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</si>
  <si>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</si>
  <si>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</si>
  <si>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</si>
  <si>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Damen</t>
  </si>
  <si>
    <t>Verein</t>
  </si>
  <si>
    <t>Paßnr.</t>
  </si>
  <si>
    <t>Pei</t>
  </si>
  <si>
    <t>Cel</t>
  </si>
  <si>
    <t>Cux</t>
  </si>
  <si>
    <t>Elm</t>
  </si>
  <si>
    <t>Göt</t>
  </si>
  <si>
    <t>Wob</t>
  </si>
  <si>
    <t>Han</t>
  </si>
  <si>
    <t>Lur</t>
  </si>
  <si>
    <t>TSV</t>
  </si>
  <si>
    <t xml:space="preserve">Herren </t>
  </si>
  <si>
    <t>NMC</t>
  </si>
  <si>
    <t>Nen</t>
  </si>
  <si>
    <t>16.</t>
  </si>
  <si>
    <t>Rein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</si>
  <si>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</si>
  <si>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</si>
  <si>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</si>
  <si>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</si>
  <si>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</si>
  <si>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</si>
  <si>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</si>
  <si>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</si>
  <si>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</si>
  <si>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</si>
  <si>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</si>
  <si>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</si>
  <si>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</si>
  <si>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</si>
  <si>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</si>
  <si>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</si>
  <si>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</si>
  <si>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</si>
  <si>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</si>
  <si>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Die</t>
  </si>
  <si>
    <t>Senioren W. I</t>
  </si>
  <si>
    <t>Gos</t>
  </si>
  <si>
    <t>BrO</t>
  </si>
  <si>
    <t>Senioren W. II</t>
  </si>
  <si>
    <t>Senioren M. I</t>
  </si>
  <si>
    <t>Mag</t>
  </si>
  <si>
    <t>Senioren M. II</t>
  </si>
  <si>
    <t>Jugend M.</t>
  </si>
  <si>
    <t>Jugend W.</t>
  </si>
  <si>
    <t>Schüler M.</t>
  </si>
  <si>
    <t>Schülerinnen</t>
  </si>
  <si>
    <t xml:space="preserve">MGC Göttingen </t>
  </si>
  <si>
    <t xml:space="preserve">BGC Hannover  </t>
  </si>
  <si>
    <t>Niendorfer MC</t>
  </si>
  <si>
    <t xml:space="preserve">MGC Kassel                </t>
  </si>
  <si>
    <t>Kas</t>
  </si>
  <si>
    <t>MGC Peine</t>
  </si>
  <si>
    <t>Reinickendorfer MGC</t>
  </si>
  <si>
    <t>BGC Bremen</t>
  </si>
  <si>
    <t>Bre</t>
  </si>
  <si>
    <t>TSV Salzgitter</t>
  </si>
  <si>
    <t>MC "Möve" Cuxhaven</t>
  </si>
  <si>
    <t>BGC Diepholz</t>
  </si>
  <si>
    <t>VFL Lüneburg</t>
  </si>
  <si>
    <t>SV Lurup</t>
  </si>
  <si>
    <t xml:space="preserve">MC Flora Elmshorn </t>
  </si>
  <si>
    <t xml:space="preserve">BGC Wolfsburg  </t>
  </si>
  <si>
    <t>VFL Lohbrügge</t>
  </si>
  <si>
    <t xml:space="preserve">BGC Goslar                   </t>
  </si>
  <si>
    <t>MGF Magdeburg</t>
  </si>
  <si>
    <t>FdR.</t>
  </si>
  <si>
    <t>SV Gebhardshagen</t>
  </si>
  <si>
    <t>Geb</t>
  </si>
  <si>
    <t>BGC Bad Nenndorf</t>
  </si>
  <si>
    <t>MGC Olympia Kiel</t>
  </si>
  <si>
    <t>OKi</t>
  </si>
  <si>
    <t xml:space="preserve">Jugendliche: </t>
  </si>
  <si>
    <t xml:space="preserve">Erwachsene: </t>
  </si>
  <si>
    <t>Elb</t>
  </si>
  <si>
    <t>Elbhavelland</t>
  </si>
  <si>
    <t>36.</t>
  </si>
  <si>
    <t>MGC Dormagen-Brechten</t>
  </si>
  <si>
    <t xml:space="preserve">  </t>
  </si>
  <si>
    <t>37.</t>
  </si>
  <si>
    <t>38.</t>
  </si>
  <si>
    <t>Pad</t>
  </si>
  <si>
    <t>1. BGC Paderborn</t>
  </si>
  <si>
    <t>Dor</t>
  </si>
  <si>
    <t>39.</t>
  </si>
  <si>
    <t>40.</t>
  </si>
  <si>
    <t>41.</t>
  </si>
  <si>
    <t>42.</t>
  </si>
  <si>
    <t>43.</t>
  </si>
  <si>
    <t>44.</t>
  </si>
  <si>
    <t xml:space="preserve">Gesamt:  </t>
  </si>
  <si>
    <t>Tiger Künsebeck</t>
  </si>
  <si>
    <t>Tkü</t>
  </si>
  <si>
    <t>Jm</t>
  </si>
  <si>
    <t>Jw</t>
  </si>
  <si>
    <t>Schm</t>
  </si>
  <si>
    <t>Schw</t>
  </si>
  <si>
    <t>D</t>
  </si>
  <si>
    <t>H</t>
  </si>
  <si>
    <t>Sw1</t>
  </si>
  <si>
    <t>Sw2</t>
  </si>
  <si>
    <t>Sm1</t>
  </si>
  <si>
    <t>Sm2</t>
  </si>
  <si>
    <t>Ges.</t>
  </si>
  <si>
    <t>n.a.</t>
  </si>
  <si>
    <t>zum Stechen</t>
  </si>
  <si>
    <t>nicht angetreten</t>
  </si>
  <si>
    <t>1. Platz</t>
  </si>
  <si>
    <t>2. Platz</t>
  </si>
  <si>
    <t>3. Platz</t>
  </si>
  <si>
    <t>4. Platz</t>
  </si>
  <si>
    <t>5. Platz</t>
  </si>
  <si>
    <t>6. Platz</t>
  </si>
  <si>
    <t>7. Platz</t>
  </si>
  <si>
    <t>8. Platz</t>
  </si>
  <si>
    <t>9. Platz</t>
  </si>
  <si>
    <t>10. Platz</t>
  </si>
  <si>
    <t>11. Platz</t>
  </si>
  <si>
    <t>12. Platz</t>
  </si>
  <si>
    <t>13. Platz</t>
  </si>
  <si>
    <t>14. Platz</t>
  </si>
  <si>
    <t>15. Platz</t>
  </si>
  <si>
    <t>16. Platz</t>
  </si>
  <si>
    <t>17. Platz</t>
  </si>
  <si>
    <t>18. Platz</t>
  </si>
  <si>
    <t>Neumann, Sabine</t>
  </si>
  <si>
    <t>Bsa</t>
  </si>
  <si>
    <t>Heise, Stefanie</t>
  </si>
  <si>
    <t>Lindenberg, Mareike</t>
  </si>
  <si>
    <t>Symanzyk, Daniela</t>
  </si>
  <si>
    <t>Raschke-Dejoks, Isabell</t>
  </si>
  <si>
    <t>Bollrich, Anne</t>
  </si>
  <si>
    <t>Busch, Simona</t>
  </si>
  <si>
    <t>Küll, Stefan</t>
  </si>
  <si>
    <t>Dejoks, Rene</t>
  </si>
  <si>
    <t>Sperling, Sven</t>
  </si>
  <si>
    <t>Baum, Oliver</t>
  </si>
  <si>
    <t>Hennies, Holger</t>
  </si>
  <si>
    <t>Loh</t>
  </si>
  <si>
    <t>Prediger, Lars</t>
  </si>
  <si>
    <t>Lün</t>
  </si>
  <si>
    <t>Schilling, Jan-Rainer</t>
  </si>
  <si>
    <t>Guhe, Matthias</t>
  </si>
  <si>
    <t>Mön</t>
  </si>
  <si>
    <t>Hannmann, Jörg</t>
  </si>
  <si>
    <t>Wietz, Florian</t>
  </si>
  <si>
    <t>Diener, Manuel</t>
  </si>
  <si>
    <t>Oki</t>
  </si>
  <si>
    <t>Becker, Martin</t>
  </si>
  <si>
    <t>Gerlach, Markus</t>
  </si>
  <si>
    <t>Liberoudis, Heike</t>
  </si>
  <si>
    <t>Reinicke, Andrea</t>
  </si>
  <si>
    <t>Warnecke, Jenifer</t>
  </si>
  <si>
    <t>Lendner, Ute</t>
  </si>
  <si>
    <t>Fahrenkrog, Kirsten</t>
  </si>
  <si>
    <t>Könemann, Nicole</t>
  </si>
  <si>
    <t>Kempa, Marina</t>
  </si>
  <si>
    <t>Warnecke, Nicole</t>
  </si>
  <si>
    <t>Weigang, Barbara</t>
  </si>
  <si>
    <t>Opitz, Brigitte</t>
  </si>
  <si>
    <t>Kampe, Cornelia</t>
  </si>
  <si>
    <t>Minuth, Hanna</t>
  </si>
  <si>
    <t>Warnkens, Thomas</t>
  </si>
  <si>
    <t>Halstein, Matthias</t>
  </si>
  <si>
    <t>Mylius, Uwe</t>
  </si>
  <si>
    <t>Stern, Markus</t>
  </si>
  <si>
    <t>Pape, Ronald</t>
  </si>
  <si>
    <t>Fischer, Walter</t>
  </si>
  <si>
    <t>Gerlach, Stefan</t>
  </si>
  <si>
    <t>Kampmann, Michael</t>
  </si>
  <si>
    <t>Mitschke, Frank</t>
  </si>
  <si>
    <t>Ehm, Marion</t>
  </si>
  <si>
    <t>Krause, Dirk</t>
  </si>
  <si>
    <t>Schindler, Ralf</t>
  </si>
  <si>
    <t>Schulz, Hans-Jürgen</t>
  </si>
  <si>
    <t>Symanzyk, Patrick</t>
  </si>
  <si>
    <t>Wustrack, Christian</t>
  </si>
  <si>
    <t>Schröder, Matthias</t>
  </si>
  <si>
    <t>Kunstmann, Andreas</t>
  </si>
  <si>
    <t>Rath, Markus</t>
  </si>
  <si>
    <t>Bachmann, Peter</t>
  </si>
  <si>
    <t>Fabry, Holger</t>
  </si>
  <si>
    <t>Hasse, Lars</t>
  </si>
  <si>
    <t>Kuhn, Andre</t>
  </si>
  <si>
    <t>Nowsky, Peter</t>
  </si>
  <si>
    <t>Schulz, Matthias</t>
  </si>
  <si>
    <t>Fischer, Marcus</t>
  </si>
  <si>
    <t>Benn, Holger</t>
  </si>
  <si>
    <t>Gaute, Wolfgang</t>
  </si>
  <si>
    <t>Dahrendorf, Matthias</t>
  </si>
  <si>
    <t>Hoppe, Mike</t>
  </si>
  <si>
    <t>Rathje, Udo</t>
  </si>
  <si>
    <t>Georgi, Holger</t>
  </si>
  <si>
    <t>Otten, Dirk</t>
  </si>
  <si>
    <t>Spandau, Christian</t>
  </si>
  <si>
    <t>Busch, Michael</t>
  </si>
  <si>
    <t>Clasen, Tim</t>
  </si>
  <si>
    <t>Kempa, Norbert</t>
  </si>
  <si>
    <t>Minuth, Andreas</t>
  </si>
  <si>
    <t>Riemann, Lothar</t>
  </si>
  <si>
    <t>Tismer, Jürgen</t>
  </si>
  <si>
    <t>Cieslik, Edmund</t>
  </si>
  <si>
    <t>Koslowski, Hans</t>
  </si>
  <si>
    <t>Reinicke, Michael</t>
  </si>
  <si>
    <t>Jürs, Dieter</t>
  </si>
  <si>
    <t>Hesse, Dietmar</t>
  </si>
  <si>
    <t>v.d.Knesebeck, Ingo</t>
  </si>
  <si>
    <t>Weigang, Klaus Dieter</t>
  </si>
  <si>
    <t>Hackenberg, Günter</t>
  </si>
  <si>
    <t>Löwer, Herbert</t>
  </si>
  <si>
    <t>Dreyer, Horst</t>
  </si>
  <si>
    <t>Lührs, Werner</t>
  </si>
  <si>
    <t>Müller, Wolfgang</t>
  </si>
  <si>
    <t>Wieck, Herbert</t>
  </si>
  <si>
    <t>Grimm, Dieter</t>
  </si>
  <si>
    <t>Polat, Necdet</t>
  </si>
  <si>
    <t>Steier, Uwe</t>
  </si>
  <si>
    <t>Kunz, Bernd</t>
  </si>
  <si>
    <t>Otto, Kuno</t>
  </si>
  <si>
    <t>Vollmer, Jürgen</t>
  </si>
  <si>
    <t>Krost, Dietger</t>
  </si>
  <si>
    <t>Oldhafer, Torben</t>
  </si>
  <si>
    <t>Pape, Robert-Alexander</t>
  </si>
  <si>
    <t>Fischer, Kai-Erik</t>
  </si>
  <si>
    <t xml:space="preserve">   </t>
  </si>
  <si>
    <t>KGC Mönchengladbach</t>
  </si>
  <si>
    <t>Horsinka, Gerhard</t>
  </si>
  <si>
    <t>Mrohs, Alexander</t>
  </si>
  <si>
    <t>Wriedt, Hans</t>
  </si>
  <si>
    <t>Wriedt, Susanne</t>
  </si>
  <si>
    <t>Erhart, Sabine</t>
  </si>
  <si>
    <t>Erhart, Matthias</t>
  </si>
  <si>
    <t>n.St.</t>
  </si>
  <si>
    <t>nach Stechen</t>
  </si>
  <si>
    <t xml:space="preserve">Ergebnisliste vom 44. Celler Hallenturnier        </t>
  </si>
  <si>
    <t xml:space="preserve"> 01.03.2019 - 03.03.2019</t>
  </si>
  <si>
    <t>Weigang, Klaus-Dieter</t>
  </si>
  <si>
    <t>Kar</t>
  </si>
  <si>
    <t>MGC Karlshagen</t>
  </si>
  <si>
    <t>MPa</t>
  </si>
  <si>
    <t>MGC Paderborn</t>
  </si>
  <si>
    <t>MC</t>
  </si>
  <si>
    <t>Minigolfcard</t>
  </si>
  <si>
    <t>BMS</t>
  </si>
  <si>
    <t>Bad Münder/Springe</t>
  </si>
  <si>
    <t>Pre</t>
  </si>
  <si>
    <t>Preetzer TSV</t>
  </si>
  <si>
    <t>Hal</t>
  </si>
  <si>
    <t>SSC Halver</t>
  </si>
  <si>
    <t>TVT</t>
  </si>
  <si>
    <t>TV Trappenkamp</t>
  </si>
  <si>
    <t>Ber</t>
  </si>
  <si>
    <t>TMV Berlin</t>
  </si>
  <si>
    <t>ten Voorde, Bianca</t>
  </si>
  <si>
    <t>Willenbockel, Anke</t>
  </si>
  <si>
    <t>Berhel-Kolbe, Yvonne</t>
  </si>
  <si>
    <t>Otto, Meike</t>
  </si>
  <si>
    <t>Uhl, Jasmin</t>
  </si>
  <si>
    <t>Buchholz, Jennifer</t>
  </si>
  <si>
    <t>Großmann, Thenea</t>
  </si>
  <si>
    <t>Neumann, Kevin</t>
  </si>
  <si>
    <t>Betzien, Andre</t>
  </si>
  <si>
    <t>Wieder, Oliver</t>
  </si>
  <si>
    <t>Weißmann, Henning</t>
  </si>
  <si>
    <t>Stange, Tim-Niklas</t>
  </si>
  <si>
    <t>Nelles, Benjamin</t>
  </si>
  <si>
    <t>Cortese, Daniel</t>
  </si>
  <si>
    <t>Stille, Kris</t>
  </si>
  <si>
    <t>Stöckle, Martin</t>
  </si>
  <si>
    <t>Theden, Jan-Christoph</t>
  </si>
  <si>
    <t>Voß, Björn</t>
  </si>
  <si>
    <t>Großmann, Lennart</t>
  </si>
  <si>
    <t>Kleiner, Tristan</t>
  </si>
  <si>
    <t>Weinhold, Stefan</t>
  </si>
  <si>
    <t>Schröder, Michaela</t>
  </si>
  <si>
    <t>Pape, Christina</t>
  </si>
  <si>
    <t>Behrens, Susanne</t>
  </si>
  <si>
    <t>Bachmann, Sabine</t>
  </si>
  <si>
    <t>Scharnhorst, Helga</t>
  </si>
  <si>
    <t>Riemann, Susanne</t>
  </si>
  <si>
    <t>Dahrendorf, Petra</t>
  </si>
  <si>
    <t>Uhl, Birgit</t>
  </si>
  <si>
    <t>Eichhof, Bärbel</t>
  </si>
  <si>
    <t>Jahrmärker, Uta</t>
  </si>
  <si>
    <t>Michna, Siegrid</t>
  </si>
  <si>
    <t>Willenbockel, Marion</t>
  </si>
  <si>
    <t>Hesse, Karin</t>
  </si>
  <si>
    <t>Wuttke, Elke</t>
  </si>
  <si>
    <t>Päuser, Cornelia</t>
  </si>
  <si>
    <t>Lödige, Maria</t>
  </si>
  <si>
    <t>Heiliger, Ursula</t>
  </si>
  <si>
    <t>45.</t>
  </si>
  <si>
    <t>46.</t>
  </si>
  <si>
    <t>47.</t>
  </si>
  <si>
    <t>48.</t>
  </si>
  <si>
    <t>Wodok, Joachim</t>
  </si>
  <si>
    <t>Depke, Marko</t>
  </si>
  <si>
    <t>Jakobi, Frank</t>
  </si>
  <si>
    <t>Trempenau, Bernd</t>
  </si>
  <si>
    <t>Nazquez Santos, Rafael</t>
  </si>
  <si>
    <t>Dohrmann, Uwe</t>
  </si>
  <si>
    <t>Schlottermüller, Rainer</t>
  </si>
  <si>
    <t>Stange, Michael</t>
  </si>
  <si>
    <t>Brandt, Ralph</t>
  </si>
  <si>
    <t>Wesselmäcking, Volker</t>
  </si>
  <si>
    <t>Widera, Bernd</t>
  </si>
  <si>
    <t>49.</t>
  </si>
  <si>
    <t>Uetzmann, Heinrich</t>
  </si>
  <si>
    <t>Goldenbow, Holger</t>
  </si>
  <si>
    <t>Heynen, Peter</t>
  </si>
  <si>
    <t>Beier, Christian</t>
  </si>
  <si>
    <t>Reinicke, Frank</t>
  </si>
  <si>
    <t>Pape, Jürgen</t>
  </si>
  <si>
    <t>Bätge, Richard</t>
  </si>
  <si>
    <t>Behrens, Friedhelm</t>
  </si>
  <si>
    <t>Hake, Siegfried</t>
  </si>
  <si>
    <t>Kluge, Peter</t>
  </si>
  <si>
    <t>Roselieb, Manfred</t>
  </si>
  <si>
    <t>Hackenberg, Willi</t>
  </si>
  <si>
    <t>Heerich, Ralph</t>
  </si>
  <si>
    <t>Schmurdy, Axel</t>
  </si>
  <si>
    <t>Schurig, Herbert</t>
  </si>
  <si>
    <t>v.Beuningen, Boto</t>
  </si>
  <si>
    <t>Schwankweiler, Erich</t>
  </si>
  <si>
    <t>Henseler, Rainer</t>
  </si>
  <si>
    <t>Lödige, Gerhard</t>
  </si>
  <si>
    <t>Seher, Gerald</t>
  </si>
  <si>
    <t>Buchholz, Werner</t>
  </si>
  <si>
    <t>Beyer, Lukas</t>
  </si>
  <si>
    <t>Stelzer, Kai</t>
  </si>
  <si>
    <t>Burgdorf, Norman</t>
  </si>
  <si>
    <t>Schreiber, Clemens</t>
  </si>
  <si>
    <t>Klaus, Liana</t>
  </si>
  <si>
    <t>19. Platz</t>
  </si>
  <si>
    <t>20. Platz</t>
  </si>
  <si>
    <t>21. Platz</t>
  </si>
  <si>
    <t>Brökemeier, Bettina</t>
  </si>
  <si>
    <t>MGC Bad Salzuflen</t>
  </si>
  <si>
    <t>50.</t>
  </si>
  <si>
    <t>Prüßner, Dominik</t>
  </si>
  <si>
    <t>Ehm, Jasmin</t>
  </si>
  <si>
    <t>Badtke, Gerhard</t>
  </si>
  <si>
    <t>Badtke, Monika</t>
  </si>
  <si>
    <t>BGC Wolfsburg II</t>
  </si>
  <si>
    <t>Gruppe 3: Minuth, Hanna (Wob) Aufgabe wegen Krankheit nach Bahn 10 in Runde 3.</t>
  </si>
  <si>
    <t>Abbruch</t>
  </si>
  <si>
    <t>Rotermund, Marie-S.</t>
  </si>
  <si>
    <t>BGC Wolfsburg I</t>
  </si>
  <si>
    <t>MGC Olympia Kiel I</t>
  </si>
  <si>
    <t>Bothmann, Patrick</t>
  </si>
  <si>
    <t>MC Möve Cuxhaven I</t>
  </si>
  <si>
    <t>MGC Göttingen</t>
  </si>
  <si>
    <t>BGC Celle I</t>
  </si>
  <si>
    <t>MGC Kassel I</t>
  </si>
  <si>
    <t>MGC Olympia Kiel II</t>
  </si>
  <si>
    <t>BGC Hannover</t>
  </si>
  <si>
    <t>VfL Lüneburg</t>
  </si>
  <si>
    <t>MGC Bad Salzuflen I</t>
  </si>
  <si>
    <t>MC Möve Cuxhaven II</t>
  </si>
  <si>
    <t>MC Flora Elmshorn</t>
  </si>
  <si>
    <t>MGC Kassel II</t>
  </si>
  <si>
    <t>BGC Celle II</t>
  </si>
  <si>
    <t>MGC Bad Salzuflen III</t>
  </si>
  <si>
    <t>MGC Kassel III</t>
  </si>
  <si>
    <t>MGC Bad Salzuflen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</si>
</sst>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.000"/>
  </numFmts>
  <fonts count="18" x14ac:knownFonts="1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sz val="14"/>
      <name val="Arial"/>
      <family val="2"/>
    </font>
    <font>
      <sz val="12"/>
      <name val="Arial"/>
      <family val="2"/>
    </font>
    <font>
      <sz val="14"/>
      <name val="MS Sans Serif"/>
      <family val="2"/>
    </font>
    <font>
      <sz val="12"/>
      <color indexed="8"/>
      <name val="MS Sans Serif"/>
      <family val="2"/>
    </font>
    <font>
      <sz val="12"/>
      <color rgb="FF000000"/>
      <name val="MS Sans Serif"/>
      <family val="2"/>
    </font>
    <font>
      <b/>
      <sz val="12"/>
      <color rgb="FF000000"/>
      <name val="MS Sans Serif"/>
      <family val="2"/>
    </font>
    <font>
      <b/>
      <i/>
      <sz val="12"/>
      <color rgb="FF000000"/>
      <name val="MS Sans Serif"/>
      <family val="2"/>
    </font>
    <font>
      <b/>
      <sz val="14"/>
      <color rgb="FF000000"/>
      <name val="MS Sans Serif"/>
      <family val="2"/>
    </font>
    <font>
      <sz val="10"/>
      <color rgb="FF000000"/>
      <name val="MS Sans Serif"/>
      <family val="2"/>
    </font>
    <font>
      <b/>
      <sz val="18"/>
      <color rgb="FF000000"/>
      <name val="Arial"/>
      <family val="2"/>
    </font>
    <font>
      <b/>
      <sz val="13.5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000000"/>
      <name val="MS Sans Serif"/>
      <family val="2"/>
    </font>
    <font>
      <sz val="12"/>
      <color rgb="FF000000"/>
      <name val="MS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0" fillId="0" borderId="0" xfId="0" applyNumberFormat="1"/>
    <xf numFmtId="0" fontId="0" fillId="0" borderId="0" xfId="0"/>
    <xf numFmtId="0" fontId="1" fillId="0" borderId="5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7" xfId="0" applyBorder="1"/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164" fontId="16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14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78"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6"/>
  <sheetViews>
    <sheetView tabSelected="1" view="pageBreakPreview" zoomScaleNormal="100" zoomScaleSheetLayoutView="100" zoomScalePageLayoutView="75" workbookViewId="0">
      <selection activeCell="N32" sqref="N32"/>
    </sheetView>
  </sheetViews>
  <sheetFormatPr baseColWidth="10" defaultRowHeight="15.75" x14ac:dyDescent="0.25"/>
  <cols>
    <col min="1" max="1" width="4.42578125" style="24" bestFit="1" customWidth="1"/>
    <col min="2" max="2" width="8" style="44" bestFit="1" customWidth="1"/>
    <col min="3" max="3" width="30.140625" style="1" bestFit="1" customWidth="1"/>
    <col min="4" max="4" width="9" style="1" bestFit="1" customWidth="1"/>
    <col min="5" max="5" width="10.28515625" style="16" bestFit="1" customWidth="1"/>
    <col min="6" max="9" width="7.7109375" style="2" customWidth="1"/>
    <col min="10" max="10" width="12.28515625" style="19" bestFit="1" customWidth="1"/>
    <col min="11" max="11" width="9.7109375" style="17" bestFit="1" customWidth="1"/>
    <col min="12" max="12" width="9.7109375" style="5" bestFit="1" customWidth="1"/>
    <col min="13" max="13" width="8.42578125" style="41" bestFit="1" customWidth="1"/>
    <col min="14" max="14" width="3.85546875" style="3" customWidth="1"/>
    <col min="15" max="16" width="11.42578125" style="3"/>
    <col min="17" max="17" width="1.85546875" style="3" bestFit="1" customWidth="1"/>
    <col min="18" max="16384" width="11.42578125" style="3"/>
  </cols>
  <sheetData>
    <row r="1" spans="1:14" ht="23.25" x14ac:dyDescent="0.25">
      <c r="A1" s="93" t="s">
        <v>271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4" x14ac:dyDescent="0.25">
      <c r="A2" s="94" t="s">
        <v>272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4" s="9" customFormat="1" x14ac:dyDescent="0.25">
      <c r="A3" s="24"/>
      <c r="B3" s="44"/>
      <c r="C3" s="1"/>
      <c r="D3" s="1"/>
      <c r="E3" s="3"/>
      <c r="F3" s="15"/>
      <c r="G3" s="15"/>
      <c r="H3" s="15"/>
      <c r="I3" s="15"/>
      <c r="J3" s="1"/>
      <c r="K3" s="10"/>
      <c r="L3" s="1"/>
      <c r="M3" s="41"/>
    </row>
    <row r="4" spans="1:14" s="9" customFormat="1" x14ac:dyDescent="0.25">
      <c r="A4" s="24"/>
      <c r="B4" s="44"/>
      <c r="C4" s="1"/>
      <c r="D4" s="1"/>
      <c r="E4" s="3"/>
      <c r="F4" s="15"/>
      <c r="G4" s="15"/>
      <c r="H4" s="15"/>
      <c r="I4" s="15"/>
      <c r="J4" s="1"/>
      <c r="K4" s="10"/>
      <c r="L4" s="1"/>
      <c r="M4" s="41"/>
    </row>
    <row r="5" spans="1:14" s="9" customFormat="1" x14ac:dyDescent="0.25">
      <c r="A5" s="24"/>
      <c r="B5" s="44"/>
      <c r="C5" s="1"/>
      <c r="D5" s="1"/>
      <c r="E5" s="3"/>
      <c r="F5" s="15"/>
      <c r="G5" s="15"/>
      <c r="H5" s="15"/>
      <c r="I5" s="15"/>
      <c r="J5" s="1"/>
      <c r="K5" s="10"/>
      <c r="L5" s="1"/>
      <c r="M5" s="41"/>
    </row>
    <row r="6" spans="1:14" s="8" customFormat="1" x14ac:dyDescent="0.25">
      <c r="A6" s="24"/>
      <c r="B6" s="44"/>
      <c r="C6" s="7" t="s">
        <v>0</v>
      </c>
      <c r="D6" s="90" t="s">
        <v>346</v>
      </c>
      <c r="E6" s="90"/>
      <c r="F6" s="90"/>
      <c r="G6" s="90" t="s">
        <v>1</v>
      </c>
      <c r="H6" s="90"/>
      <c r="I6" s="90"/>
      <c r="J6" s="25">
        <v>6320</v>
      </c>
      <c r="K6" s="10"/>
      <c r="L6" s="1"/>
      <c r="M6" s="1"/>
    </row>
    <row r="7" spans="1:14" s="9" customFormat="1" x14ac:dyDescent="0.25">
      <c r="A7" s="24"/>
      <c r="B7" s="44"/>
      <c r="C7" s="1"/>
      <c r="D7" s="1"/>
      <c r="E7" s="3"/>
      <c r="F7" s="15"/>
      <c r="G7" s="32"/>
      <c r="H7" s="32"/>
      <c r="I7" s="32"/>
      <c r="J7" s="1"/>
      <c r="K7" s="10"/>
      <c r="L7" s="1"/>
      <c r="M7" s="41"/>
    </row>
    <row r="8" spans="1:14" s="8" customFormat="1" x14ac:dyDescent="0.25">
      <c r="A8" s="24"/>
      <c r="B8" s="44"/>
      <c r="C8" s="7" t="s">
        <v>2</v>
      </c>
      <c r="D8" s="91" t="s">
        <v>3</v>
      </c>
      <c r="E8" s="91"/>
      <c r="F8" s="91"/>
      <c r="G8" s="1"/>
      <c r="H8" s="1"/>
      <c r="I8" s="1"/>
      <c r="J8" s="91" t="s">
        <v>4</v>
      </c>
      <c r="K8" s="91"/>
      <c r="L8" s="91"/>
      <c r="M8" s="1"/>
    </row>
    <row r="9" spans="1:14" s="8" customFormat="1" x14ac:dyDescent="0.25">
      <c r="A9" s="24"/>
      <c r="B9" s="44"/>
      <c r="C9" s="11" t="s">
        <v>5</v>
      </c>
      <c r="D9" s="90" t="s">
        <v>242</v>
      </c>
      <c r="E9" s="90"/>
      <c r="F9" s="90"/>
      <c r="G9" s="1" t="s">
        <v>74</v>
      </c>
      <c r="H9" s="25">
        <v>3886</v>
      </c>
      <c r="I9" s="1"/>
      <c r="J9" s="90" t="s">
        <v>230</v>
      </c>
      <c r="K9" s="90"/>
      <c r="L9" s="1" t="s">
        <v>47</v>
      </c>
      <c r="M9" s="25">
        <v>8983</v>
      </c>
      <c r="N9" s="52"/>
    </row>
    <row r="10" spans="1:14" s="8" customFormat="1" x14ac:dyDescent="0.25">
      <c r="A10" s="24"/>
      <c r="B10" s="44"/>
      <c r="C10" s="11" t="s">
        <v>6</v>
      </c>
      <c r="D10" s="95" t="s">
        <v>273</v>
      </c>
      <c r="E10" s="95"/>
      <c r="F10" s="95"/>
      <c r="G10" s="1" t="s">
        <v>45</v>
      </c>
      <c r="H10" s="25">
        <v>5025</v>
      </c>
      <c r="I10" s="1"/>
      <c r="J10" s="90" t="s">
        <v>302</v>
      </c>
      <c r="K10" s="90"/>
      <c r="L10" s="1" t="s">
        <v>88</v>
      </c>
      <c r="M10" s="25">
        <v>28407</v>
      </c>
      <c r="N10" s="52"/>
    </row>
    <row r="11" spans="1:14" s="8" customFormat="1" x14ac:dyDescent="0.25">
      <c r="A11" s="24"/>
      <c r="B11" s="44"/>
      <c r="C11" s="11" t="s">
        <v>6</v>
      </c>
      <c r="D11" s="95" t="s">
        <v>194</v>
      </c>
      <c r="E11" s="95"/>
      <c r="F11" s="95"/>
      <c r="G11" s="1" t="s">
        <v>44</v>
      </c>
      <c r="H11" s="25">
        <v>20060</v>
      </c>
      <c r="I11" s="1"/>
      <c r="J11" s="90" t="s">
        <v>215</v>
      </c>
      <c r="K11" s="90"/>
      <c r="L11" s="1" t="s">
        <v>111</v>
      </c>
      <c r="M11" s="25">
        <v>11535</v>
      </c>
      <c r="N11" s="52"/>
    </row>
    <row r="12" spans="1:14" s="8" customFormat="1" x14ac:dyDescent="0.25">
      <c r="A12" s="24"/>
      <c r="B12" s="44"/>
      <c r="C12" s="1"/>
      <c r="D12" s="1"/>
      <c r="E12" s="1"/>
      <c r="F12" s="7"/>
      <c r="G12" s="7" t="s">
        <v>261</v>
      </c>
      <c r="H12" s="7"/>
      <c r="I12" s="7"/>
      <c r="J12" s="1"/>
      <c r="K12" s="10"/>
      <c r="L12" s="1"/>
      <c r="M12" s="1"/>
    </row>
    <row r="13" spans="1:14" s="8" customFormat="1" x14ac:dyDescent="0.25">
      <c r="A13" s="24"/>
      <c r="B13" s="44"/>
      <c r="C13" s="1"/>
      <c r="D13" s="91" t="s">
        <v>7</v>
      </c>
      <c r="E13" s="91"/>
      <c r="F13" s="91"/>
      <c r="G13" s="7"/>
      <c r="H13" s="7"/>
      <c r="I13" s="7"/>
      <c r="J13" s="91" t="s">
        <v>8</v>
      </c>
      <c r="K13" s="91"/>
      <c r="L13" s="91"/>
      <c r="M13" s="1"/>
    </row>
    <row r="14" spans="1:14" s="8" customFormat="1" x14ac:dyDescent="0.25">
      <c r="A14" s="24"/>
      <c r="B14" s="44"/>
      <c r="C14" s="11" t="s">
        <v>5</v>
      </c>
      <c r="D14" s="90" t="s">
        <v>217</v>
      </c>
      <c r="E14" s="90"/>
      <c r="F14" s="90"/>
      <c r="G14" s="1" t="s">
        <v>43</v>
      </c>
      <c r="H14" s="25">
        <v>9533</v>
      </c>
      <c r="I14" s="1"/>
      <c r="J14" s="90" t="s">
        <v>356</v>
      </c>
      <c r="K14" s="90"/>
      <c r="L14" s="1" t="s">
        <v>88</v>
      </c>
      <c r="M14" s="25">
        <v>6606</v>
      </c>
    </row>
    <row r="15" spans="1:14" s="8" customFormat="1" x14ac:dyDescent="0.25">
      <c r="A15" s="24"/>
      <c r="B15" s="44"/>
      <c r="C15" s="11" t="s">
        <v>6</v>
      </c>
      <c r="D15" s="90" t="s">
        <v>357</v>
      </c>
      <c r="E15" s="90"/>
      <c r="F15" s="90"/>
      <c r="G15" s="1" t="s">
        <v>88</v>
      </c>
      <c r="H15" s="25">
        <v>2321</v>
      </c>
      <c r="I15" s="1"/>
      <c r="J15" s="90" t="s">
        <v>339</v>
      </c>
      <c r="K15" s="90"/>
      <c r="L15" s="1" t="s">
        <v>45</v>
      </c>
      <c r="M15" s="25">
        <v>3553</v>
      </c>
    </row>
    <row r="16" spans="1:14" s="8" customFormat="1" x14ac:dyDescent="0.25">
      <c r="A16" s="24"/>
      <c r="B16" s="44"/>
      <c r="C16" s="11" t="s">
        <v>6</v>
      </c>
      <c r="D16" s="90" t="s">
        <v>362</v>
      </c>
      <c r="E16" s="90"/>
      <c r="F16" s="90"/>
      <c r="G16" s="1" t="s">
        <v>276</v>
      </c>
      <c r="H16" s="25">
        <v>14852</v>
      </c>
      <c r="I16" s="1"/>
      <c r="J16" s="90" t="s">
        <v>347</v>
      </c>
      <c r="K16" s="90"/>
      <c r="L16" s="1" t="s">
        <v>41</v>
      </c>
      <c r="M16" s="25">
        <v>28681</v>
      </c>
    </row>
    <row r="17" spans="1:13" s="8" customFormat="1" x14ac:dyDescent="0.25">
      <c r="A17" s="24"/>
      <c r="B17" s="44"/>
      <c r="C17" s="11"/>
      <c r="D17" s="1"/>
      <c r="E17" s="1"/>
      <c r="F17" s="7"/>
      <c r="G17" s="7"/>
      <c r="H17" s="7"/>
      <c r="I17" s="7"/>
      <c r="J17" s="1"/>
      <c r="K17" s="10"/>
      <c r="L17" s="12"/>
      <c r="M17" s="1"/>
    </row>
    <row r="18" spans="1:13" s="8" customFormat="1" x14ac:dyDescent="0.25">
      <c r="A18" s="24"/>
      <c r="B18" s="44"/>
      <c r="D18" s="1"/>
      <c r="E18" s="1"/>
      <c r="F18" s="7"/>
      <c r="G18" s="7"/>
      <c r="H18" s="7"/>
      <c r="I18" s="7"/>
      <c r="J18" s="1"/>
      <c r="K18" s="10"/>
      <c r="L18" s="1"/>
      <c r="M18" s="1"/>
    </row>
    <row r="19" spans="1:13" s="8" customFormat="1" x14ac:dyDescent="0.25">
      <c r="A19" s="24"/>
      <c r="B19" s="44"/>
      <c r="C19" s="7" t="s">
        <v>9</v>
      </c>
      <c r="D19" s="92" t="s">
        <v>109</v>
      </c>
      <c r="E19" s="92"/>
      <c r="F19" s="92"/>
      <c r="G19" s="70">
        <f>SUM('Vereine und Abkürzungen'!I38:L38)</f>
        <v>9</v>
      </c>
      <c r="H19" s="92" t="s">
        <v>110</v>
      </c>
      <c r="I19" s="92"/>
      <c r="J19" s="92"/>
      <c r="K19" s="72">
        <f>SUM('Vereine und Abkürzungen'!C38:H38)</f>
        <v>173</v>
      </c>
      <c r="L19" s="70" t="s">
        <v>127</v>
      </c>
      <c r="M19" s="74">
        <f>G19+K19</f>
        <v>182</v>
      </c>
    </row>
    <row r="20" spans="1:13" s="8" customFormat="1" x14ac:dyDescent="0.25">
      <c r="A20" s="24"/>
      <c r="B20" s="44"/>
      <c r="C20" s="7" t="s">
        <v>11</v>
      </c>
      <c r="D20" s="1"/>
      <c r="E20" s="1"/>
      <c r="F20" s="7"/>
      <c r="G20" s="7"/>
      <c r="H20" s="7"/>
      <c r="I20" s="7"/>
      <c r="J20" s="1"/>
      <c r="K20" s="10"/>
      <c r="L20" s="1"/>
      <c r="M20" s="1"/>
    </row>
    <row r="21" spans="1:13" s="8" customFormat="1" x14ac:dyDescent="0.25">
      <c r="A21" s="24"/>
      <c r="B21" s="44"/>
      <c r="C21" s="7" t="s">
        <v>12</v>
      </c>
      <c r="D21" s="90" t="s">
        <v>381</v>
      </c>
      <c r="E21" s="90"/>
      <c r="F21" s="90"/>
      <c r="G21" s="90"/>
      <c r="H21" s="90"/>
      <c r="I21" s="90"/>
      <c r="J21" s="90"/>
      <c r="K21" s="90"/>
      <c r="L21" s="90"/>
      <c r="M21" s="90"/>
    </row>
    <row r="22" spans="1:13" s="8" customFormat="1" x14ac:dyDescent="0.25">
      <c r="A22" s="24"/>
      <c r="B22" s="44"/>
      <c r="C22" s="7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s="8" customFormat="1" x14ac:dyDescent="0.25">
      <c r="A23" s="9"/>
      <c r="B23" s="47"/>
      <c r="C23" s="7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s="8" customFormat="1" x14ac:dyDescent="0.25">
      <c r="A24" s="9"/>
      <c r="B24" s="47"/>
      <c r="C24" s="7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s="8" customFormat="1" x14ac:dyDescent="0.25">
      <c r="A25" s="9"/>
      <c r="B25" s="47"/>
      <c r="C25" s="7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s="8" customFormat="1" ht="19.5" x14ac:dyDescent="0.25">
      <c r="A26" s="24"/>
      <c r="B26" s="44"/>
      <c r="C26" s="20" t="s">
        <v>13</v>
      </c>
      <c r="F26" s="14" t="s">
        <v>14</v>
      </c>
      <c r="G26" s="14" t="s">
        <v>15</v>
      </c>
      <c r="H26" s="14" t="s">
        <v>16</v>
      </c>
      <c r="I26" s="14" t="s">
        <v>17</v>
      </c>
      <c r="J26" s="14" t="s">
        <v>10</v>
      </c>
      <c r="K26" s="14" t="s">
        <v>18</v>
      </c>
      <c r="L26" s="14" t="s">
        <v>19</v>
      </c>
      <c r="M26" s="1"/>
    </row>
    <row r="27" spans="1:13" s="8" customFormat="1" x14ac:dyDescent="0.25">
      <c r="A27" s="24" t="s">
        <v>20</v>
      </c>
      <c r="B27" s="44"/>
      <c r="C27" s="51" t="str">
        <f>'4er Mannschaften'!$B$1</f>
        <v>BGC Wolfsburg II</v>
      </c>
      <c r="E27" s="16"/>
      <c r="F27" s="2">
        <f>'4er Mannschaften'!D6</f>
        <v>83</v>
      </c>
      <c r="G27" s="2">
        <f>'4er Mannschaften'!E6</f>
        <v>77</v>
      </c>
      <c r="H27" s="2">
        <f>'4er Mannschaften'!F6</f>
        <v>90</v>
      </c>
      <c r="I27" s="2">
        <f>'4er Mannschaften'!G6</f>
        <v>84</v>
      </c>
      <c r="J27" s="4">
        <f t="shared" ref="J27:J47" si="0">SUM(F27:I27)</f>
        <v>334</v>
      </c>
      <c r="K27" s="73">
        <f t="shared" ref="K27:K38" si="1">SUM(J27)/16</f>
        <v>20.875</v>
      </c>
      <c r="L27" s="18">
        <f t="shared" ref="L27:L47" si="2">IF(F27&gt;0,(MAX(F27:I27)-MIN(F27:I27)),"0")</f>
        <v>13</v>
      </c>
      <c r="M27" s="1"/>
    </row>
    <row r="28" spans="1:13" s="9" customFormat="1" x14ac:dyDescent="0.25">
      <c r="A28" s="24" t="s">
        <v>22</v>
      </c>
      <c r="B28" s="44"/>
      <c r="C28" s="51" t="str">
        <f>'4er Mannschaften'!$B$9</f>
        <v>BGC Wolfsburg I</v>
      </c>
      <c r="E28" s="16"/>
      <c r="F28" s="2">
        <f>'4er Mannschaften'!D14</f>
        <v>87</v>
      </c>
      <c r="G28" s="2">
        <f>'4er Mannschaften'!E14</f>
        <v>86</v>
      </c>
      <c r="H28" s="2">
        <f>'4er Mannschaften'!F14</f>
        <v>81</v>
      </c>
      <c r="I28" s="2">
        <f>'4er Mannschaften'!G14</f>
        <v>94</v>
      </c>
      <c r="J28" s="4">
        <f t="shared" si="0"/>
        <v>348</v>
      </c>
      <c r="K28" s="73">
        <f t="shared" si="1"/>
        <v>21.75</v>
      </c>
      <c r="L28" s="18">
        <f t="shared" si="2"/>
        <v>13</v>
      </c>
      <c r="M28" s="41"/>
    </row>
    <row r="29" spans="1:13" s="9" customFormat="1" x14ac:dyDescent="0.25">
      <c r="A29" s="24" t="s">
        <v>23</v>
      </c>
      <c r="B29" s="44"/>
      <c r="C29" s="51" t="str">
        <f>'4er Mannschaften'!$B$17</f>
        <v>MC Möve Cuxhaven I</v>
      </c>
      <c r="D29" s="8"/>
      <c r="E29" s="16"/>
      <c r="F29" s="2">
        <f>'4er Mannschaften'!D22</f>
        <v>94</v>
      </c>
      <c r="G29" s="2">
        <f>'4er Mannschaften'!E22</f>
        <v>88</v>
      </c>
      <c r="H29" s="2">
        <f>'4er Mannschaften'!F22</f>
        <v>90</v>
      </c>
      <c r="I29" s="2">
        <f>'4er Mannschaften'!G22</f>
        <v>87</v>
      </c>
      <c r="J29" s="4">
        <f t="shared" si="0"/>
        <v>359</v>
      </c>
      <c r="K29" s="73">
        <f t="shared" si="1"/>
        <v>22.4375</v>
      </c>
      <c r="L29" s="18">
        <f t="shared" si="2"/>
        <v>7</v>
      </c>
      <c r="M29" s="41"/>
    </row>
    <row r="30" spans="1:13" s="9" customFormat="1" x14ac:dyDescent="0.25">
      <c r="A30" s="24" t="s">
        <v>24</v>
      </c>
      <c r="B30" s="44"/>
      <c r="C30" s="51" t="str">
        <f>'4er Mannschaften'!$B$25</f>
        <v>BGC Diepholz</v>
      </c>
      <c r="D30" s="8"/>
      <c r="E30" s="16"/>
      <c r="F30" s="2">
        <f>'4er Mannschaften'!D30</f>
        <v>90</v>
      </c>
      <c r="G30" s="2">
        <f>'4er Mannschaften'!E30</f>
        <v>95</v>
      </c>
      <c r="H30" s="2">
        <f>'4er Mannschaften'!F30</f>
        <v>86</v>
      </c>
      <c r="I30" s="2">
        <f>'4er Mannschaften'!G30</f>
        <v>88</v>
      </c>
      <c r="J30" s="4">
        <f t="shared" si="0"/>
        <v>359</v>
      </c>
      <c r="K30" s="73">
        <f t="shared" si="1"/>
        <v>22.4375</v>
      </c>
      <c r="L30" s="18">
        <f t="shared" si="2"/>
        <v>9</v>
      </c>
      <c r="M30" s="41"/>
    </row>
    <row r="31" spans="1:13" s="9" customFormat="1" x14ac:dyDescent="0.25">
      <c r="A31" s="24" t="s">
        <v>25</v>
      </c>
      <c r="B31" s="44"/>
      <c r="C31" s="51" t="str">
        <f>'4er Mannschaften'!$B$33</f>
        <v>MGC Göttingen</v>
      </c>
      <c r="D31" s="41"/>
      <c r="E31" s="6"/>
      <c r="F31" s="2">
        <f>'4er Mannschaften'!D38</f>
        <v>94</v>
      </c>
      <c r="G31" s="2">
        <f>'4er Mannschaften'!E38</f>
        <v>86</v>
      </c>
      <c r="H31" s="2">
        <f>'4er Mannschaften'!F38</f>
        <v>95</v>
      </c>
      <c r="I31" s="2">
        <f>'4er Mannschaften'!G38</f>
        <v>84</v>
      </c>
      <c r="J31" s="4">
        <f t="shared" si="0"/>
        <v>359</v>
      </c>
      <c r="K31" s="73">
        <f t="shared" si="1"/>
        <v>22.4375</v>
      </c>
      <c r="L31" s="18">
        <f t="shared" si="2"/>
        <v>11</v>
      </c>
      <c r="M31" s="41"/>
    </row>
    <row r="32" spans="1:13" s="9" customFormat="1" x14ac:dyDescent="0.25">
      <c r="A32" s="24" t="s">
        <v>26</v>
      </c>
      <c r="B32" s="44"/>
      <c r="C32" s="51" t="str">
        <f>'4er Mannschaften'!$B$41</f>
        <v>MGC Olympia Kiel I</v>
      </c>
      <c r="D32" s="8"/>
      <c r="E32" s="16"/>
      <c r="F32" s="2">
        <f>'4er Mannschaften'!D46</f>
        <v>89</v>
      </c>
      <c r="G32" s="2">
        <f>'4er Mannschaften'!E46</f>
        <v>90</v>
      </c>
      <c r="H32" s="2">
        <f>'4er Mannschaften'!F46</f>
        <v>91</v>
      </c>
      <c r="I32" s="2">
        <f>'4er Mannschaften'!G46</f>
        <v>93</v>
      </c>
      <c r="J32" s="4">
        <f t="shared" si="0"/>
        <v>363</v>
      </c>
      <c r="K32" s="73">
        <f t="shared" si="1"/>
        <v>22.6875</v>
      </c>
      <c r="L32" s="18">
        <f t="shared" si="2"/>
        <v>4</v>
      </c>
      <c r="M32" s="41"/>
    </row>
    <row r="33" spans="1:13" s="9" customFormat="1" x14ac:dyDescent="0.25">
      <c r="A33" s="24" t="s">
        <v>27</v>
      </c>
      <c r="B33" s="44"/>
      <c r="C33" s="51" t="str">
        <f>'4er Mannschaften'!$B$49</f>
        <v>BGC Celle I</v>
      </c>
      <c r="D33" s="8"/>
      <c r="E33" s="16"/>
      <c r="F33" s="2">
        <f>'4er Mannschaften'!D54</f>
        <v>101</v>
      </c>
      <c r="G33" s="2">
        <f>'4er Mannschaften'!E54</f>
        <v>95</v>
      </c>
      <c r="H33" s="2">
        <f>'4er Mannschaften'!F54</f>
        <v>94</v>
      </c>
      <c r="I33" s="2">
        <f>'4er Mannschaften'!G54</f>
        <v>93</v>
      </c>
      <c r="J33" s="4">
        <f t="shared" si="0"/>
        <v>383</v>
      </c>
      <c r="K33" s="73">
        <f t="shared" si="1"/>
        <v>23.9375</v>
      </c>
      <c r="L33" s="18">
        <f t="shared" si="2"/>
        <v>8</v>
      </c>
      <c r="M33" s="41"/>
    </row>
    <row r="34" spans="1:13" s="9" customFormat="1" x14ac:dyDescent="0.25">
      <c r="A34" s="24" t="s">
        <v>28</v>
      </c>
      <c r="B34" s="44"/>
      <c r="C34" s="51" t="str">
        <f>'4er Mannschaften'!$B$57</f>
        <v>MGC Kassel I</v>
      </c>
      <c r="D34" s="8"/>
      <c r="E34" s="16"/>
      <c r="F34" s="2">
        <f>'4er Mannschaften'!D62</f>
        <v>99</v>
      </c>
      <c r="G34" s="2">
        <f>'4er Mannschaften'!E62</f>
        <v>93</v>
      </c>
      <c r="H34" s="2">
        <f>'4er Mannschaften'!F62</f>
        <v>96</v>
      </c>
      <c r="I34" s="2">
        <f>'4er Mannschaften'!G62</f>
        <v>97</v>
      </c>
      <c r="J34" s="4">
        <f t="shared" si="0"/>
        <v>385</v>
      </c>
      <c r="K34" s="73">
        <f t="shared" si="1"/>
        <v>24.0625</v>
      </c>
      <c r="L34" s="18">
        <f t="shared" si="2"/>
        <v>6</v>
      </c>
      <c r="M34" s="41"/>
    </row>
    <row r="35" spans="1:13" s="9" customFormat="1" x14ac:dyDescent="0.25">
      <c r="A35" s="24" t="s">
        <v>29</v>
      </c>
      <c r="B35" s="44"/>
      <c r="C35" s="51" t="str">
        <f>'4er Mannschaften'!$B$65</f>
        <v>MGC Olympia Kiel II</v>
      </c>
      <c r="D35" s="8"/>
      <c r="E35" s="16"/>
      <c r="F35" s="2">
        <f>'4er Mannschaften'!D70</f>
        <v>106</v>
      </c>
      <c r="G35" s="2">
        <f>'4er Mannschaften'!E70</f>
        <v>102</v>
      </c>
      <c r="H35" s="2">
        <f>'4er Mannschaften'!F70</f>
        <v>91</v>
      </c>
      <c r="I35" s="2">
        <f>'4er Mannschaften'!G70</f>
        <v>95</v>
      </c>
      <c r="J35" s="4">
        <f t="shared" si="0"/>
        <v>394</v>
      </c>
      <c r="K35" s="73">
        <f t="shared" si="1"/>
        <v>24.625</v>
      </c>
      <c r="L35" s="18">
        <f t="shared" si="2"/>
        <v>15</v>
      </c>
      <c r="M35" s="41"/>
    </row>
    <row r="36" spans="1:13" s="9" customFormat="1" x14ac:dyDescent="0.25">
      <c r="A36" s="24" t="s">
        <v>30</v>
      </c>
      <c r="B36" s="44"/>
      <c r="C36" s="51" t="str">
        <f>'4er Mannschaften'!$B$73</f>
        <v>BGC Hannover</v>
      </c>
      <c r="D36" s="8"/>
      <c r="E36" s="16"/>
      <c r="F36" s="2">
        <f>'4er Mannschaften'!D78</f>
        <v>101</v>
      </c>
      <c r="G36" s="2">
        <f>'4er Mannschaften'!E78</f>
        <v>106</v>
      </c>
      <c r="H36" s="2">
        <f>'4er Mannschaften'!F78</f>
        <v>101</v>
      </c>
      <c r="I36" s="2">
        <f>'4er Mannschaften'!G78</f>
        <v>98</v>
      </c>
      <c r="J36" s="4">
        <f t="shared" si="0"/>
        <v>406</v>
      </c>
      <c r="K36" s="73">
        <f t="shared" si="1"/>
        <v>25.375</v>
      </c>
      <c r="L36" s="18">
        <f t="shared" si="2"/>
        <v>8</v>
      </c>
      <c r="M36" s="41"/>
    </row>
    <row r="37" spans="1:13" s="9" customFormat="1" x14ac:dyDescent="0.25">
      <c r="A37" s="24" t="s">
        <v>31</v>
      </c>
      <c r="B37" s="44"/>
      <c r="C37" s="51" t="str">
        <f>'4er Mannschaften'!$B$81</f>
        <v>MGC Paderborn</v>
      </c>
      <c r="D37" s="8"/>
      <c r="E37" s="16"/>
      <c r="F37" s="2">
        <f>'4er Mannschaften'!D86</f>
        <v>98</v>
      </c>
      <c r="G37" s="2">
        <f>'4er Mannschaften'!E86</f>
        <v>107</v>
      </c>
      <c r="H37" s="2">
        <f>'4er Mannschaften'!F86</f>
        <v>102</v>
      </c>
      <c r="I37" s="2">
        <f>'4er Mannschaften'!G86</f>
        <v>105</v>
      </c>
      <c r="J37" s="4">
        <f t="shared" si="0"/>
        <v>412</v>
      </c>
      <c r="K37" s="73">
        <f t="shared" si="1"/>
        <v>25.75</v>
      </c>
      <c r="L37" s="18">
        <f t="shared" si="2"/>
        <v>9</v>
      </c>
      <c r="M37" s="41"/>
    </row>
    <row r="38" spans="1:13" s="9" customFormat="1" x14ac:dyDescent="0.25">
      <c r="A38" s="24" t="s">
        <v>32</v>
      </c>
      <c r="B38" s="44"/>
      <c r="C38" s="51" t="str">
        <f>'4er Mannschaften'!$B$89</f>
        <v>VfL Lüneburg</v>
      </c>
      <c r="D38" s="8"/>
      <c r="E38" s="16"/>
      <c r="F38" s="2">
        <f>'4er Mannschaften'!D94</f>
        <v>106</v>
      </c>
      <c r="G38" s="2">
        <f>'4er Mannschaften'!E94</f>
        <v>106</v>
      </c>
      <c r="H38" s="2">
        <f>'4er Mannschaften'!F94</f>
        <v>103</v>
      </c>
      <c r="I38" s="2">
        <f>'4er Mannschaften'!G94</f>
        <v>105</v>
      </c>
      <c r="J38" s="4">
        <f t="shared" si="0"/>
        <v>420</v>
      </c>
      <c r="K38" s="73">
        <f t="shared" si="1"/>
        <v>26.25</v>
      </c>
      <c r="L38" s="18">
        <f t="shared" si="2"/>
        <v>3</v>
      </c>
      <c r="M38" s="41"/>
    </row>
    <row r="39" spans="1:13" s="9" customFormat="1" ht="13.5" customHeight="1" x14ac:dyDescent="0.25">
      <c r="A39" s="24" t="s">
        <v>33</v>
      </c>
      <c r="B39" s="44"/>
      <c r="C39" s="51" t="str">
        <f>'4er Mannschaften'!$B$97</f>
        <v>MGC Bad Salzuflen I</v>
      </c>
      <c r="D39" s="8"/>
      <c r="E39" s="16"/>
      <c r="F39" s="2">
        <f>'4er Mannschaften'!D102</f>
        <v>108</v>
      </c>
      <c r="G39" s="2">
        <f>'4er Mannschaften'!E102</f>
        <v>101</v>
      </c>
      <c r="H39" s="2">
        <f>'4er Mannschaften'!F102</f>
        <v>101</v>
      </c>
      <c r="I39" s="2">
        <f>'4er Mannschaften'!G102</f>
        <v>111</v>
      </c>
      <c r="J39" s="4">
        <f t="shared" si="0"/>
        <v>421</v>
      </c>
      <c r="K39" s="73">
        <f t="shared" ref="K39:K46" si="3">SUM(J39)/16</f>
        <v>26.3125</v>
      </c>
      <c r="L39" s="18">
        <f t="shared" si="2"/>
        <v>10</v>
      </c>
      <c r="M39" s="41"/>
    </row>
    <row r="40" spans="1:13" s="9" customFormat="1" ht="13.5" customHeight="1" x14ac:dyDescent="0.25">
      <c r="A40" s="24" t="s">
        <v>34</v>
      </c>
      <c r="B40" s="44"/>
      <c r="C40" s="51" t="str">
        <f>'4er Mannschaften'!$B$105</f>
        <v>MC Möve Cuxhaven II</v>
      </c>
      <c r="D40" s="8"/>
      <c r="E40" s="16"/>
      <c r="F40" s="2">
        <f>'4er Mannschaften'!D110</f>
        <v>112</v>
      </c>
      <c r="G40" s="2">
        <f>'4er Mannschaften'!E110</f>
        <v>101</v>
      </c>
      <c r="H40" s="2">
        <f>'4er Mannschaften'!F110</f>
        <v>104</v>
      </c>
      <c r="I40" s="2">
        <f>'4er Mannschaften'!G110</f>
        <v>105</v>
      </c>
      <c r="J40" s="4">
        <f t="shared" ref="J40:J43" si="4">SUM(F40:I40)</f>
        <v>422</v>
      </c>
      <c r="K40" s="73">
        <f t="shared" ref="K40:K43" si="5">SUM(J40)/16</f>
        <v>26.375</v>
      </c>
      <c r="L40" s="18">
        <f t="shared" ref="L40:L43" si="6">IF(F40&gt;0,(MAX(F40:I40)-MIN(F40:I40)),"0")</f>
        <v>11</v>
      </c>
      <c r="M40" s="41"/>
    </row>
    <row r="41" spans="1:13" s="9" customFormat="1" ht="13.5" customHeight="1" x14ac:dyDescent="0.25">
      <c r="A41" s="24" t="s">
        <v>35</v>
      </c>
      <c r="B41" s="44"/>
      <c r="C41" s="51" t="str">
        <f>'4er Mannschaften'!$B$113</f>
        <v>MC Flora Elmshorn</v>
      </c>
      <c r="D41" s="8"/>
      <c r="E41" s="16"/>
      <c r="F41" s="2">
        <f>'4er Mannschaften'!D118</f>
        <v>107</v>
      </c>
      <c r="G41" s="2">
        <f>'4er Mannschaften'!E118</f>
        <v>105</v>
      </c>
      <c r="H41" s="2">
        <f>'4er Mannschaften'!F118</f>
        <v>103</v>
      </c>
      <c r="I41" s="2">
        <f>'4er Mannschaften'!G118</f>
        <v>109</v>
      </c>
      <c r="J41" s="4">
        <f t="shared" si="4"/>
        <v>424</v>
      </c>
      <c r="K41" s="73">
        <f t="shared" si="5"/>
        <v>26.5</v>
      </c>
      <c r="L41" s="18">
        <f t="shared" si="6"/>
        <v>6</v>
      </c>
      <c r="M41" s="41"/>
    </row>
    <row r="42" spans="1:13" s="9" customFormat="1" ht="13.5" customHeight="1" x14ac:dyDescent="0.25">
      <c r="A42" s="24" t="s">
        <v>51</v>
      </c>
      <c r="B42" s="44"/>
      <c r="C42" s="51" t="str">
        <f>'4er Mannschaften'!$B$121</f>
        <v>MGC Kassel II</v>
      </c>
      <c r="D42" s="8"/>
      <c r="E42" s="16"/>
      <c r="F42" s="2">
        <f>'4er Mannschaften'!D126</f>
        <v>111</v>
      </c>
      <c r="G42" s="2">
        <f>'4er Mannschaften'!E126</f>
        <v>95</v>
      </c>
      <c r="H42" s="2">
        <f>'4er Mannschaften'!F126</f>
        <v>115</v>
      </c>
      <c r="I42" s="2">
        <f>'4er Mannschaften'!G126</f>
        <v>103</v>
      </c>
      <c r="J42" s="4">
        <f t="shared" si="4"/>
        <v>424</v>
      </c>
      <c r="K42" s="73">
        <f t="shared" si="5"/>
        <v>26.5</v>
      </c>
      <c r="L42" s="18">
        <f t="shared" si="6"/>
        <v>20</v>
      </c>
      <c r="M42" s="41"/>
    </row>
    <row r="43" spans="1:13" s="9" customFormat="1" ht="13.5" customHeight="1" x14ac:dyDescent="0.25">
      <c r="A43" s="24" t="s">
        <v>53</v>
      </c>
      <c r="B43" s="44"/>
      <c r="C43" s="51" t="str">
        <f>'4er Mannschaften'!$B$129</f>
        <v>BGC Celle II</v>
      </c>
      <c r="D43" s="8"/>
      <c r="E43" s="16"/>
      <c r="F43" s="2">
        <f>'4er Mannschaften'!D134</f>
        <v>108</v>
      </c>
      <c r="G43" s="2">
        <f>'4er Mannschaften'!E134</f>
        <v>108</v>
      </c>
      <c r="H43" s="2">
        <f>'4er Mannschaften'!F134</f>
        <v>104</v>
      </c>
      <c r="I43" s="2">
        <f>'4er Mannschaften'!G134</f>
        <v>115</v>
      </c>
      <c r="J43" s="4">
        <f t="shared" si="4"/>
        <v>435</v>
      </c>
      <c r="K43" s="73">
        <f t="shared" si="5"/>
        <v>27.1875</v>
      </c>
      <c r="L43" s="18">
        <f t="shared" si="6"/>
        <v>11</v>
      </c>
      <c r="M43" s="41"/>
    </row>
    <row r="44" spans="1:13" s="9" customFormat="1" x14ac:dyDescent="0.25">
      <c r="A44" s="24" t="s">
        <v>54</v>
      </c>
      <c r="B44" s="47"/>
      <c r="C44" s="51" t="str">
        <f>'4er Mannschaften'!$B$137</f>
        <v>MGC Bad Salzuflen III</v>
      </c>
      <c r="F44" s="2">
        <f>'4er Mannschaften'!D142</f>
        <v>125</v>
      </c>
      <c r="G44" s="2">
        <f>'4er Mannschaften'!E142</f>
        <v>109</v>
      </c>
      <c r="H44" s="2">
        <f>'4er Mannschaften'!F142</f>
        <v>107</v>
      </c>
      <c r="I44" s="2">
        <f>'4er Mannschaften'!G142</f>
        <v>96</v>
      </c>
      <c r="J44" s="4">
        <f t="shared" si="0"/>
        <v>437</v>
      </c>
      <c r="K44" s="73">
        <f t="shared" si="3"/>
        <v>27.3125</v>
      </c>
      <c r="L44" s="18">
        <f t="shared" si="2"/>
        <v>29</v>
      </c>
      <c r="M44" s="41"/>
    </row>
    <row r="45" spans="1:13" s="9" customFormat="1" x14ac:dyDescent="0.25">
      <c r="A45" s="24" t="s">
        <v>55</v>
      </c>
      <c r="B45" s="44"/>
      <c r="C45" s="51" t="str">
        <f>'4er Mannschaften'!$B$145</f>
        <v>Elbhavelland</v>
      </c>
      <c r="F45" s="2">
        <f>'4er Mannschaften'!D150</f>
        <v>121</v>
      </c>
      <c r="G45" s="2">
        <f>'4er Mannschaften'!E150</f>
        <v>127</v>
      </c>
      <c r="H45" s="2">
        <f>'4er Mannschaften'!F150</f>
        <v>131</v>
      </c>
      <c r="I45" s="2">
        <f>'4er Mannschaften'!G150</f>
        <v>127</v>
      </c>
      <c r="J45" s="4">
        <f t="shared" si="0"/>
        <v>506</v>
      </c>
      <c r="K45" s="73">
        <f t="shared" si="3"/>
        <v>31.625</v>
      </c>
      <c r="L45" s="18">
        <f t="shared" si="2"/>
        <v>10</v>
      </c>
      <c r="M45" s="41"/>
    </row>
    <row r="46" spans="1:13" s="9" customFormat="1" x14ac:dyDescent="0.25">
      <c r="A46" s="24" t="s">
        <v>56</v>
      </c>
      <c r="B46" s="44"/>
      <c r="C46" s="51" t="str">
        <f>'4er Mannschaften'!$B$153</f>
        <v>MGC Kassel III</v>
      </c>
      <c r="F46" s="2">
        <f>'4er Mannschaften'!D158</f>
        <v>130</v>
      </c>
      <c r="G46" s="2">
        <f>'4er Mannschaften'!E158</f>
        <v>131</v>
      </c>
      <c r="H46" s="2">
        <f>'4er Mannschaften'!F158</f>
        <v>125</v>
      </c>
      <c r="I46" s="2">
        <f>'4er Mannschaften'!G158</f>
        <v>123</v>
      </c>
      <c r="J46" s="4">
        <f t="shared" si="0"/>
        <v>509</v>
      </c>
      <c r="K46" s="73">
        <f t="shared" si="3"/>
        <v>31.8125</v>
      </c>
      <c r="L46" s="18">
        <f t="shared" si="2"/>
        <v>8</v>
      </c>
      <c r="M46" s="41"/>
    </row>
    <row r="47" spans="1:13" s="9" customFormat="1" x14ac:dyDescent="0.25">
      <c r="A47" s="24" t="s">
        <v>57</v>
      </c>
      <c r="B47" s="44"/>
      <c r="C47" s="51" t="str">
        <f>'4er Mannschaften'!$B$161</f>
        <v>MGC Bad Salzuflen II</v>
      </c>
      <c r="F47" s="2">
        <f>'4er Mannschaften'!D166</f>
        <v>124</v>
      </c>
      <c r="G47" s="2">
        <f>'4er Mannschaften'!E166</f>
        <v>129</v>
      </c>
      <c r="H47" s="2">
        <f>'4er Mannschaften'!F166</f>
        <v>141</v>
      </c>
      <c r="I47" s="2">
        <f>'4er Mannschaften'!G166</f>
        <v>119</v>
      </c>
      <c r="J47" s="4">
        <f t="shared" si="0"/>
        <v>513</v>
      </c>
      <c r="K47" s="73">
        <f t="shared" ref="K47" si="7">SUM(J47)/16</f>
        <v>32.0625</v>
      </c>
      <c r="L47" s="18">
        <f t="shared" si="2"/>
        <v>22</v>
      </c>
      <c r="M47" s="41"/>
    </row>
    <row r="48" spans="1:13" s="9" customFormat="1" x14ac:dyDescent="0.25">
      <c r="A48" s="24"/>
      <c r="B48" s="44"/>
      <c r="K48" s="17"/>
      <c r="M48" s="41"/>
    </row>
    <row r="49" spans="1:13" s="9" customFormat="1" x14ac:dyDescent="0.25">
      <c r="A49" s="28"/>
      <c r="B49" s="45"/>
      <c r="C49" s="3"/>
      <c r="D49" s="3"/>
      <c r="E49" s="19"/>
      <c r="F49" s="4"/>
      <c r="G49" s="4"/>
      <c r="H49" s="4"/>
      <c r="I49" s="2"/>
      <c r="J49" s="4"/>
      <c r="K49" s="17"/>
      <c r="L49" s="18"/>
      <c r="M49" s="41"/>
    </row>
    <row r="50" spans="1:13" s="9" customFormat="1" ht="19.5" x14ac:dyDescent="0.25">
      <c r="A50" s="28"/>
      <c r="B50" s="41" t="str">
        <f t="shared" ref="B50" si="8">E50</f>
        <v>Paßnr.</v>
      </c>
      <c r="C50" s="20" t="s">
        <v>36</v>
      </c>
      <c r="D50" s="14" t="s">
        <v>37</v>
      </c>
      <c r="E50" s="14" t="s">
        <v>38</v>
      </c>
      <c r="F50" s="14" t="s">
        <v>14</v>
      </c>
      <c r="G50" s="14" t="s">
        <v>15</v>
      </c>
      <c r="H50" s="14" t="s">
        <v>16</v>
      </c>
      <c r="I50" s="14" t="s">
        <v>17</v>
      </c>
      <c r="J50" s="14" t="s">
        <v>10</v>
      </c>
      <c r="K50" s="14" t="s">
        <v>18</v>
      </c>
      <c r="L50" s="14" t="s">
        <v>19</v>
      </c>
      <c r="M50" s="41"/>
    </row>
    <row r="51" spans="1:13" s="9" customFormat="1" ht="18" x14ac:dyDescent="0.25">
      <c r="A51" s="29" t="s">
        <v>20</v>
      </c>
      <c r="B51" s="41">
        <v>31317</v>
      </c>
      <c r="C51" s="21" t="s">
        <v>295</v>
      </c>
      <c r="D51" s="49" t="s">
        <v>286</v>
      </c>
      <c r="E51" s="16">
        <v>31317</v>
      </c>
      <c r="F51" s="2">
        <v>21</v>
      </c>
      <c r="G51" s="2">
        <v>22</v>
      </c>
      <c r="H51" s="2">
        <v>22</v>
      </c>
      <c r="I51" s="2">
        <v>21</v>
      </c>
      <c r="J51" s="4">
        <f>SUM(F51:I51)</f>
        <v>86</v>
      </c>
      <c r="K51" s="73">
        <f>SUM(J51)/4</f>
        <v>21.5</v>
      </c>
      <c r="L51" s="18">
        <f>IF(F51&gt;0,(MAX(F51:I51)-MIN(F51:I51)),"0")</f>
        <v>1</v>
      </c>
      <c r="M51" s="41"/>
    </row>
    <row r="52" spans="1:13" s="9" customFormat="1" ht="18" x14ac:dyDescent="0.25">
      <c r="A52" s="29" t="s">
        <v>22</v>
      </c>
      <c r="B52" s="41">
        <v>35737</v>
      </c>
      <c r="C52" s="21" t="s">
        <v>377</v>
      </c>
      <c r="D52" s="49" t="s">
        <v>43</v>
      </c>
      <c r="E52" s="16">
        <v>35737</v>
      </c>
      <c r="F52" s="2">
        <v>25</v>
      </c>
      <c r="G52" s="2">
        <v>20</v>
      </c>
      <c r="H52" s="2">
        <v>25</v>
      </c>
      <c r="I52" s="2">
        <v>21</v>
      </c>
      <c r="J52" s="4">
        <f>SUM(F52:I52)</f>
        <v>91</v>
      </c>
      <c r="K52" s="73">
        <f>SUM(J52)/4</f>
        <v>22.75</v>
      </c>
      <c r="L52" s="18">
        <f>IF(F52&gt;0,(MAX(F52:I52)-MIN(F52:I52)),"0")</f>
        <v>5</v>
      </c>
      <c r="M52" s="41"/>
    </row>
    <row r="53" spans="1:13" s="9" customFormat="1" ht="18" x14ac:dyDescent="0.25">
      <c r="A53" s="29" t="s">
        <v>23</v>
      </c>
      <c r="B53" s="41">
        <v>27576</v>
      </c>
      <c r="C53" s="21" t="s">
        <v>290</v>
      </c>
      <c r="D53" s="88" t="s">
        <v>92</v>
      </c>
      <c r="E53" s="16">
        <v>27576</v>
      </c>
      <c r="F53" s="2">
        <v>27</v>
      </c>
      <c r="G53" s="2">
        <v>21</v>
      </c>
      <c r="H53" s="2">
        <v>24</v>
      </c>
      <c r="I53" s="2">
        <v>20</v>
      </c>
      <c r="J53" s="4">
        <v>92</v>
      </c>
      <c r="K53" s="73">
        <v>23</v>
      </c>
      <c r="L53" s="18">
        <v>7</v>
      </c>
      <c r="M53" s="41"/>
    </row>
    <row r="54" spans="1:13" s="9" customFormat="1" ht="18" x14ac:dyDescent="0.25">
      <c r="A54" s="29" t="s">
        <v>24</v>
      </c>
      <c r="B54" s="41">
        <v>34151</v>
      </c>
      <c r="C54" s="21" t="s">
        <v>294</v>
      </c>
      <c r="D54" s="49" t="s">
        <v>184</v>
      </c>
      <c r="E54" s="16">
        <v>34151</v>
      </c>
      <c r="F54" s="2">
        <v>24</v>
      </c>
      <c r="G54" s="2">
        <v>22</v>
      </c>
      <c r="H54" s="2">
        <v>24</v>
      </c>
      <c r="I54" s="2">
        <v>22</v>
      </c>
      <c r="J54" s="4">
        <f t="shared" ref="J54:J65" si="9">SUM(F54:I54)</f>
        <v>92</v>
      </c>
      <c r="K54" s="73">
        <f t="shared" ref="K54:K65" si="10">SUM(J54)/4</f>
        <v>23</v>
      </c>
      <c r="L54" s="18">
        <f t="shared" ref="L54:L65" si="11">IF(F54&gt;0,(MAX(F54:I54)-MIN(F54:I54)),"0")</f>
        <v>2</v>
      </c>
      <c r="M54" s="41" t="s">
        <v>141</v>
      </c>
    </row>
    <row r="55" spans="1:13" ht="18" x14ac:dyDescent="0.25">
      <c r="A55" s="29" t="s">
        <v>25</v>
      </c>
      <c r="B55" s="41">
        <v>46898</v>
      </c>
      <c r="C55" s="21" t="s">
        <v>208</v>
      </c>
      <c r="D55" s="53" t="s">
        <v>40</v>
      </c>
      <c r="E55" s="16">
        <v>46898</v>
      </c>
      <c r="F55" s="2">
        <v>21</v>
      </c>
      <c r="G55" s="2">
        <v>25</v>
      </c>
      <c r="H55" s="2">
        <v>24</v>
      </c>
      <c r="I55" s="2">
        <v>24</v>
      </c>
      <c r="J55" s="4">
        <f t="shared" si="9"/>
        <v>94</v>
      </c>
      <c r="K55" s="73">
        <f t="shared" si="10"/>
        <v>23.5</v>
      </c>
      <c r="L55" s="18">
        <f t="shared" si="11"/>
        <v>4</v>
      </c>
    </row>
    <row r="56" spans="1:13" s="41" customFormat="1" ht="18" x14ac:dyDescent="0.25">
      <c r="A56" s="29" t="s">
        <v>26</v>
      </c>
      <c r="B56" s="41">
        <v>32793</v>
      </c>
      <c r="C56" s="21" t="s">
        <v>293</v>
      </c>
      <c r="D56" s="83" t="s">
        <v>184</v>
      </c>
      <c r="E56" s="16">
        <v>32793</v>
      </c>
      <c r="F56" s="2">
        <v>26</v>
      </c>
      <c r="G56" s="2">
        <v>22</v>
      </c>
      <c r="H56" s="2">
        <v>24</v>
      </c>
      <c r="I56" s="2">
        <v>24</v>
      </c>
      <c r="J56" s="4">
        <f t="shared" si="9"/>
        <v>96</v>
      </c>
      <c r="K56" s="73">
        <f t="shared" si="10"/>
        <v>24</v>
      </c>
      <c r="L56" s="18">
        <f t="shared" si="11"/>
        <v>4</v>
      </c>
    </row>
    <row r="57" spans="1:13" s="41" customFormat="1" ht="18" x14ac:dyDescent="0.25">
      <c r="A57" s="29" t="s">
        <v>27</v>
      </c>
      <c r="B57" s="41">
        <v>40384</v>
      </c>
      <c r="C57" s="21" t="s">
        <v>168</v>
      </c>
      <c r="D57" s="83" t="s">
        <v>120</v>
      </c>
      <c r="E57" s="16">
        <v>40384</v>
      </c>
      <c r="F57" s="2">
        <v>24</v>
      </c>
      <c r="G57" s="2">
        <v>21</v>
      </c>
      <c r="H57" s="2">
        <v>28</v>
      </c>
      <c r="I57" s="2">
        <v>23</v>
      </c>
      <c r="J57" s="4">
        <f t="shared" si="9"/>
        <v>96</v>
      </c>
      <c r="K57" s="73">
        <f t="shared" si="10"/>
        <v>24</v>
      </c>
      <c r="L57" s="18">
        <f t="shared" si="11"/>
        <v>7</v>
      </c>
    </row>
    <row r="58" spans="1:13" s="41" customFormat="1" ht="18" x14ac:dyDescent="0.25">
      <c r="A58" s="29" t="s">
        <v>28</v>
      </c>
      <c r="B58" s="41">
        <v>33849</v>
      </c>
      <c r="C58" s="21" t="s">
        <v>291</v>
      </c>
      <c r="D58" s="83" t="s">
        <v>274</v>
      </c>
      <c r="E58" s="16">
        <v>33849</v>
      </c>
      <c r="F58" s="2">
        <v>22</v>
      </c>
      <c r="G58" s="2">
        <v>20</v>
      </c>
      <c r="H58" s="2">
        <v>24</v>
      </c>
      <c r="I58" s="2">
        <v>30</v>
      </c>
      <c r="J58" s="4">
        <f t="shared" si="9"/>
        <v>96</v>
      </c>
      <c r="K58" s="73">
        <f t="shared" si="10"/>
        <v>24</v>
      </c>
      <c r="L58" s="18">
        <f t="shared" si="11"/>
        <v>10</v>
      </c>
    </row>
    <row r="59" spans="1:13" s="41" customFormat="1" ht="18" x14ac:dyDescent="0.25">
      <c r="A59" s="29" t="s">
        <v>29</v>
      </c>
      <c r="B59" s="41">
        <v>45253</v>
      </c>
      <c r="C59" s="21" t="s">
        <v>169</v>
      </c>
      <c r="D59" s="87" t="s">
        <v>74</v>
      </c>
      <c r="E59" s="16">
        <v>45253</v>
      </c>
      <c r="F59" s="2">
        <v>24</v>
      </c>
      <c r="G59" s="2">
        <v>26</v>
      </c>
      <c r="H59" s="2">
        <v>22</v>
      </c>
      <c r="I59" s="2">
        <v>25</v>
      </c>
      <c r="J59" s="4">
        <f t="shared" si="9"/>
        <v>97</v>
      </c>
      <c r="K59" s="73">
        <f t="shared" si="10"/>
        <v>24.25</v>
      </c>
      <c r="L59" s="18">
        <f t="shared" si="11"/>
        <v>4</v>
      </c>
    </row>
    <row r="60" spans="1:13" s="41" customFormat="1" ht="18" x14ac:dyDescent="0.25">
      <c r="A60" s="29" t="s">
        <v>30</v>
      </c>
      <c r="B60" s="41">
        <v>884</v>
      </c>
      <c r="C60" s="21" t="s">
        <v>167</v>
      </c>
      <c r="D60" s="83" t="s">
        <v>72</v>
      </c>
      <c r="E60" s="16">
        <v>884</v>
      </c>
      <c r="F60" s="2">
        <v>22</v>
      </c>
      <c r="G60" s="2">
        <v>27</v>
      </c>
      <c r="H60" s="2">
        <v>25</v>
      </c>
      <c r="I60" s="2">
        <v>24</v>
      </c>
      <c r="J60" s="4">
        <f t="shared" si="9"/>
        <v>98</v>
      </c>
      <c r="K60" s="73">
        <f t="shared" si="10"/>
        <v>24.5</v>
      </c>
      <c r="L60" s="18">
        <f t="shared" si="11"/>
        <v>5</v>
      </c>
    </row>
    <row r="61" spans="1:13" s="9" customFormat="1" ht="18" x14ac:dyDescent="0.25">
      <c r="A61" s="29" t="s">
        <v>31</v>
      </c>
      <c r="B61" s="41">
        <v>66890</v>
      </c>
      <c r="C61" s="21" t="s">
        <v>296</v>
      </c>
      <c r="D61" s="49" t="s">
        <v>44</v>
      </c>
      <c r="E61" s="16">
        <v>66890</v>
      </c>
      <c r="F61" s="2">
        <v>25</v>
      </c>
      <c r="G61" s="2">
        <v>25</v>
      </c>
      <c r="H61" s="2">
        <v>23</v>
      </c>
      <c r="I61" s="2">
        <v>27</v>
      </c>
      <c r="J61" s="4">
        <f t="shared" si="9"/>
        <v>100</v>
      </c>
      <c r="K61" s="73">
        <f t="shared" si="10"/>
        <v>25</v>
      </c>
      <c r="L61" s="18">
        <f t="shared" si="11"/>
        <v>4</v>
      </c>
      <c r="M61" s="41"/>
    </row>
    <row r="62" spans="1:13" s="9" customFormat="1" ht="18" x14ac:dyDescent="0.25">
      <c r="A62" s="29" t="s">
        <v>32</v>
      </c>
      <c r="B62" s="41">
        <v>40203</v>
      </c>
      <c r="C62" s="21" t="s">
        <v>165</v>
      </c>
      <c r="D62" s="69" t="s">
        <v>40</v>
      </c>
      <c r="E62" s="16">
        <v>40203</v>
      </c>
      <c r="F62" s="2">
        <v>27</v>
      </c>
      <c r="G62" s="2">
        <v>23</v>
      </c>
      <c r="H62" s="2">
        <v>24</v>
      </c>
      <c r="I62" s="2">
        <v>27</v>
      </c>
      <c r="J62" s="4">
        <f t="shared" si="9"/>
        <v>101</v>
      </c>
      <c r="K62" s="73">
        <f t="shared" si="10"/>
        <v>25.25</v>
      </c>
      <c r="L62" s="18">
        <f t="shared" si="11"/>
        <v>4</v>
      </c>
      <c r="M62" s="41"/>
    </row>
    <row r="63" spans="1:13" s="41" customFormat="1" ht="18" x14ac:dyDescent="0.25">
      <c r="A63" s="29" t="s">
        <v>33</v>
      </c>
      <c r="B63" s="41">
        <v>31988</v>
      </c>
      <c r="C63" s="21" t="s">
        <v>166</v>
      </c>
      <c r="D63" s="49" t="s">
        <v>41</v>
      </c>
      <c r="E63" s="16">
        <v>31988</v>
      </c>
      <c r="F63" s="2">
        <v>29</v>
      </c>
      <c r="G63" s="2">
        <v>26</v>
      </c>
      <c r="H63" s="2">
        <v>31</v>
      </c>
      <c r="I63" s="2">
        <v>28</v>
      </c>
      <c r="J63" s="4">
        <f t="shared" si="9"/>
        <v>114</v>
      </c>
      <c r="K63" s="73">
        <f t="shared" si="10"/>
        <v>28.5</v>
      </c>
      <c r="L63" s="18">
        <f t="shared" si="11"/>
        <v>5</v>
      </c>
    </row>
    <row r="64" spans="1:13" s="41" customFormat="1" ht="18" x14ac:dyDescent="0.25">
      <c r="A64" s="29" t="s">
        <v>34</v>
      </c>
      <c r="B64" s="41">
        <v>50371</v>
      </c>
      <c r="C64" s="21" t="s">
        <v>164</v>
      </c>
      <c r="D64" s="53" t="s">
        <v>163</v>
      </c>
      <c r="E64" s="16">
        <v>50371</v>
      </c>
      <c r="F64" s="2">
        <v>34</v>
      </c>
      <c r="G64" s="2">
        <v>32</v>
      </c>
      <c r="H64" s="2">
        <v>31</v>
      </c>
      <c r="I64" s="2">
        <v>31</v>
      </c>
      <c r="J64" s="4">
        <f t="shared" si="9"/>
        <v>128</v>
      </c>
      <c r="K64" s="73">
        <f t="shared" si="10"/>
        <v>32</v>
      </c>
      <c r="L64" s="18">
        <f t="shared" si="11"/>
        <v>3</v>
      </c>
    </row>
    <row r="65" spans="1:14" s="41" customFormat="1" ht="18" x14ac:dyDescent="0.25">
      <c r="A65" s="29" t="s">
        <v>35</v>
      </c>
      <c r="B65" s="41">
        <v>52088</v>
      </c>
      <c r="C65" s="21" t="s">
        <v>292</v>
      </c>
      <c r="D65" s="76" t="s">
        <v>88</v>
      </c>
      <c r="E65" s="16">
        <v>52088</v>
      </c>
      <c r="F65" s="2">
        <v>29</v>
      </c>
      <c r="G65" s="2">
        <v>40</v>
      </c>
      <c r="H65" s="2">
        <v>36</v>
      </c>
      <c r="I65" s="2">
        <v>34</v>
      </c>
      <c r="J65" s="4">
        <f t="shared" si="9"/>
        <v>139</v>
      </c>
      <c r="K65" s="73">
        <f t="shared" si="10"/>
        <v>34.75</v>
      </c>
      <c r="L65" s="18">
        <f t="shared" si="11"/>
        <v>11</v>
      </c>
    </row>
    <row r="66" spans="1:14" s="41" customFormat="1" ht="18" x14ac:dyDescent="0.25">
      <c r="A66" s="29"/>
      <c r="C66" s="21"/>
      <c r="D66" s="76"/>
      <c r="E66" s="16"/>
      <c r="F66" s="2"/>
      <c r="G66" s="2"/>
      <c r="H66" s="2"/>
      <c r="I66" s="2"/>
      <c r="J66" s="4"/>
      <c r="K66" s="73"/>
      <c r="L66" s="18"/>
    </row>
    <row r="67" spans="1:14" s="41" customFormat="1" x14ac:dyDescent="0.25">
      <c r="A67" s="24"/>
      <c r="C67" s="39"/>
      <c r="D67" s="39"/>
      <c r="E67" s="39"/>
      <c r="F67" s="2"/>
      <c r="G67" s="2"/>
      <c r="H67" s="2"/>
      <c r="I67" s="2"/>
      <c r="J67" s="4"/>
      <c r="K67" s="17"/>
      <c r="L67" s="18"/>
    </row>
    <row r="68" spans="1:14" ht="19.5" x14ac:dyDescent="0.25">
      <c r="B68" s="41" t="str">
        <f t="shared" ref="B68:B99" si="12">E68</f>
        <v>Paßnr.</v>
      </c>
      <c r="C68" s="20" t="s">
        <v>48</v>
      </c>
      <c r="D68" s="14" t="s">
        <v>37</v>
      </c>
      <c r="E68" s="14" t="s">
        <v>38</v>
      </c>
      <c r="F68" s="2" t="s">
        <v>14</v>
      </c>
      <c r="G68" s="2" t="s">
        <v>15</v>
      </c>
      <c r="H68" s="2" t="s">
        <v>16</v>
      </c>
      <c r="I68" s="2" t="s">
        <v>17</v>
      </c>
      <c r="J68" s="14" t="s">
        <v>10</v>
      </c>
      <c r="K68" s="14" t="s">
        <v>18</v>
      </c>
      <c r="L68" s="14" t="s">
        <v>19</v>
      </c>
      <c r="M68" s="22"/>
    </row>
    <row r="69" spans="1:14" s="41" customFormat="1" ht="18" x14ac:dyDescent="0.25">
      <c r="A69" s="29" t="s">
        <v>20</v>
      </c>
      <c r="B69" s="41">
        <v>45560</v>
      </c>
      <c r="C69" s="21" t="s">
        <v>386</v>
      </c>
      <c r="D69" s="49" t="s">
        <v>120</v>
      </c>
      <c r="E69" s="16">
        <v>45560</v>
      </c>
      <c r="F69" s="2">
        <v>21</v>
      </c>
      <c r="G69" s="2">
        <v>20</v>
      </c>
      <c r="H69" s="2">
        <v>20</v>
      </c>
      <c r="I69" s="2">
        <v>22</v>
      </c>
      <c r="J69" s="4">
        <f>SUM(F69:I69)</f>
        <v>83</v>
      </c>
      <c r="K69" s="73">
        <f>SUM(J69)/4</f>
        <v>20.75</v>
      </c>
      <c r="L69" s="18">
        <f>IF(F69&gt;0,(MAX(F69:I69)-MIN(F69:I69)),"0")</f>
        <v>2</v>
      </c>
      <c r="M69" s="41" t="s">
        <v>269</v>
      </c>
    </row>
    <row r="70" spans="1:14" s="41" customFormat="1" ht="18" x14ac:dyDescent="0.25">
      <c r="A70" s="29" t="s">
        <v>22</v>
      </c>
      <c r="B70" s="41">
        <v>38363</v>
      </c>
      <c r="C70" s="21" t="s">
        <v>297</v>
      </c>
      <c r="D70" s="49" t="s">
        <v>40</v>
      </c>
      <c r="E70" s="16">
        <v>38363</v>
      </c>
      <c r="F70" s="2">
        <v>21</v>
      </c>
      <c r="G70" s="2">
        <v>19</v>
      </c>
      <c r="H70" s="2">
        <v>22</v>
      </c>
      <c r="I70" s="2">
        <v>21</v>
      </c>
      <c r="J70" s="4">
        <f>SUM(F70:I70)</f>
        <v>83</v>
      </c>
      <c r="K70" s="73">
        <f>SUM(J70)/4</f>
        <v>20.75</v>
      </c>
      <c r="L70" s="18">
        <f>IF(F70&gt;0,(MAX(F70:I70)-MIN(F70:I70)),"0")</f>
        <v>3</v>
      </c>
      <c r="M70" s="41" t="s">
        <v>269</v>
      </c>
    </row>
    <row r="71" spans="1:14" s="41" customFormat="1" ht="18" x14ac:dyDescent="0.25">
      <c r="A71" s="29" t="s">
        <v>23</v>
      </c>
      <c r="B71" s="41">
        <v>32105</v>
      </c>
      <c r="C71" s="21" t="s">
        <v>298</v>
      </c>
      <c r="D71" s="88" t="s">
        <v>72</v>
      </c>
      <c r="E71" s="16">
        <v>32105</v>
      </c>
      <c r="F71" s="2">
        <v>21</v>
      </c>
      <c r="G71" s="2">
        <v>20</v>
      </c>
      <c r="H71" s="2">
        <v>20</v>
      </c>
      <c r="I71" s="2">
        <v>22</v>
      </c>
      <c r="J71" s="4">
        <v>83</v>
      </c>
      <c r="K71" s="73">
        <v>20.75</v>
      </c>
      <c r="L71" s="18">
        <v>2</v>
      </c>
      <c r="M71" s="41" t="s">
        <v>141</v>
      </c>
    </row>
    <row r="72" spans="1:14" s="41" customFormat="1" ht="18" x14ac:dyDescent="0.25">
      <c r="A72" s="29" t="s">
        <v>24</v>
      </c>
      <c r="B72" s="41">
        <v>38462</v>
      </c>
      <c r="C72" s="21" t="s">
        <v>309</v>
      </c>
      <c r="D72" s="49" t="s">
        <v>44</v>
      </c>
      <c r="E72" s="16">
        <v>38462</v>
      </c>
      <c r="F72" s="2">
        <v>21</v>
      </c>
      <c r="G72" s="2">
        <v>22</v>
      </c>
      <c r="H72" s="2">
        <v>20</v>
      </c>
      <c r="I72" s="2">
        <v>22</v>
      </c>
      <c r="J72" s="4">
        <f t="shared" ref="J72:J96" si="13">SUM(F72:I72)</f>
        <v>85</v>
      </c>
      <c r="K72" s="73">
        <f t="shared" ref="K72:K96" si="14">SUM(J72)/4</f>
        <v>21.25</v>
      </c>
      <c r="L72" s="18">
        <f t="shared" ref="L72:L96" si="15">IF(F72&gt;0,(MAX(F72:I72)-MIN(F72:I72)),"0")</f>
        <v>2</v>
      </c>
    </row>
    <row r="73" spans="1:14" s="41" customFormat="1" ht="18" x14ac:dyDescent="0.25">
      <c r="A73" s="29" t="s">
        <v>25</v>
      </c>
      <c r="B73" s="41">
        <v>46031</v>
      </c>
      <c r="C73" s="21" t="s">
        <v>182</v>
      </c>
      <c r="D73" s="49" t="s">
        <v>49</v>
      </c>
      <c r="E73" s="16">
        <v>46031</v>
      </c>
      <c r="F73" s="2">
        <v>19</v>
      </c>
      <c r="G73" s="2">
        <v>22</v>
      </c>
      <c r="H73" s="2">
        <v>21</v>
      </c>
      <c r="I73" s="2">
        <v>23</v>
      </c>
      <c r="J73" s="4">
        <f t="shared" si="13"/>
        <v>85</v>
      </c>
      <c r="K73" s="73">
        <f t="shared" si="14"/>
        <v>21.25</v>
      </c>
      <c r="L73" s="18">
        <f t="shared" si="15"/>
        <v>4</v>
      </c>
    </row>
    <row r="74" spans="1:14" s="41" customFormat="1" ht="18" x14ac:dyDescent="0.25">
      <c r="A74" s="29" t="s">
        <v>26</v>
      </c>
      <c r="B74" s="41">
        <v>35538</v>
      </c>
      <c r="C74" s="21" t="s">
        <v>310</v>
      </c>
      <c r="D74" s="49" t="s">
        <v>44</v>
      </c>
      <c r="E74" s="16">
        <v>35538</v>
      </c>
      <c r="F74" s="2">
        <v>19</v>
      </c>
      <c r="G74" s="2">
        <v>20</v>
      </c>
      <c r="H74" s="2">
        <v>25</v>
      </c>
      <c r="I74" s="2">
        <v>21</v>
      </c>
      <c r="J74" s="4">
        <f t="shared" si="13"/>
        <v>85</v>
      </c>
      <c r="K74" s="73">
        <f t="shared" si="14"/>
        <v>21.25</v>
      </c>
      <c r="L74" s="18">
        <f t="shared" si="15"/>
        <v>6</v>
      </c>
    </row>
    <row r="75" spans="1:14" s="41" customFormat="1" ht="18" x14ac:dyDescent="0.25">
      <c r="A75" s="29" t="s">
        <v>27</v>
      </c>
      <c r="B75" s="41">
        <v>356</v>
      </c>
      <c r="C75" s="21" t="s">
        <v>305</v>
      </c>
      <c r="D75" s="49" t="s">
        <v>49</v>
      </c>
      <c r="E75" s="16">
        <v>356</v>
      </c>
      <c r="F75" s="2">
        <v>24</v>
      </c>
      <c r="G75" s="2">
        <v>20</v>
      </c>
      <c r="H75" s="2">
        <v>23</v>
      </c>
      <c r="I75" s="2">
        <v>20</v>
      </c>
      <c r="J75" s="4">
        <f t="shared" si="13"/>
        <v>87</v>
      </c>
      <c r="K75" s="73">
        <f t="shared" si="14"/>
        <v>21.75</v>
      </c>
      <c r="L75" s="18">
        <f t="shared" si="15"/>
        <v>4</v>
      </c>
    </row>
    <row r="76" spans="1:14" s="41" customFormat="1" ht="18" x14ac:dyDescent="0.25">
      <c r="A76" s="29" t="s">
        <v>28</v>
      </c>
      <c r="B76" s="41">
        <v>43553</v>
      </c>
      <c r="C76" s="21" t="s">
        <v>181</v>
      </c>
      <c r="D76" s="49" t="s">
        <v>49</v>
      </c>
      <c r="E76" s="16">
        <v>43553</v>
      </c>
      <c r="F76" s="2">
        <v>21</v>
      </c>
      <c r="G76" s="2">
        <v>25</v>
      </c>
      <c r="H76" s="2">
        <v>21</v>
      </c>
      <c r="I76" s="2">
        <v>23</v>
      </c>
      <c r="J76" s="4">
        <f t="shared" si="13"/>
        <v>90</v>
      </c>
      <c r="K76" s="73">
        <f t="shared" si="14"/>
        <v>22.5</v>
      </c>
      <c r="L76" s="18">
        <f t="shared" si="15"/>
        <v>4</v>
      </c>
    </row>
    <row r="77" spans="1:14" s="41" customFormat="1" ht="18" x14ac:dyDescent="0.25">
      <c r="A77" s="29" t="s">
        <v>29</v>
      </c>
      <c r="B77" s="41">
        <v>38461</v>
      </c>
      <c r="C77" s="21" t="s">
        <v>308</v>
      </c>
      <c r="D77" s="49" t="s">
        <v>44</v>
      </c>
      <c r="E77" s="16">
        <v>38461</v>
      </c>
      <c r="F77" s="2">
        <v>24</v>
      </c>
      <c r="G77" s="2">
        <v>23</v>
      </c>
      <c r="H77" s="2">
        <v>20</v>
      </c>
      <c r="I77" s="2">
        <v>23</v>
      </c>
      <c r="J77" s="4">
        <f t="shared" si="13"/>
        <v>90</v>
      </c>
      <c r="K77" s="73">
        <f t="shared" si="14"/>
        <v>22.5</v>
      </c>
      <c r="L77" s="18">
        <f t="shared" si="15"/>
        <v>4</v>
      </c>
    </row>
    <row r="78" spans="1:14" s="41" customFormat="1" ht="18" x14ac:dyDescent="0.25">
      <c r="A78" s="29" t="s">
        <v>30</v>
      </c>
      <c r="B78" s="41">
        <v>33604</v>
      </c>
      <c r="C78" s="21" t="s">
        <v>300</v>
      </c>
      <c r="D78" s="88" t="s">
        <v>43</v>
      </c>
      <c r="E78" s="16">
        <v>33604</v>
      </c>
      <c r="F78" s="2">
        <v>25</v>
      </c>
      <c r="G78" s="2">
        <v>19</v>
      </c>
      <c r="H78" s="2">
        <v>25</v>
      </c>
      <c r="I78" s="2">
        <v>21</v>
      </c>
      <c r="J78" s="4">
        <f t="shared" si="13"/>
        <v>90</v>
      </c>
      <c r="K78" s="73">
        <f t="shared" si="14"/>
        <v>22.5</v>
      </c>
      <c r="L78" s="18">
        <f t="shared" si="15"/>
        <v>6</v>
      </c>
    </row>
    <row r="79" spans="1:14" s="41" customFormat="1" ht="18" x14ac:dyDescent="0.25">
      <c r="A79" s="29" t="s">
        <v>31</v>
      </c>
      <c r="B79" s="41">
        <v>30317</v>
      </c>
      <c r="C79" s="21" t="s">
        <v>304</v>
      </c>
      <c r="D79" s="49" t="s">
        <v>49</v>
      </c>
      <c r="E79" s="16">
        <v>30317</v>
      </c>
      <c r="F79" s="2">
        <v>27</v>
      </c>
      <c r="G79" s="2">
        <v>22</v>
      </c>
      <c r="H79" s="2">
        <v>21</v>
      </c>
      <c r="I79" s="2">
        <v>21</v>
      </c>
      <c r="J79" s="4">
        <f t="shared" si="13"/>
        <v>91</v>
      </c>
      <c r="K79" s="73">
        <f t="shared" si="14"/>
        <v>22.75</v>
      </c>
      <c r="L79" s="18">
        <f t="shared" si="15"/>
        <v>6</v>
      </c>
    </row>
    <row r="80" spans="1:14" s="41" customFormat="1" ht="18" x14ac:dyDescent="0.25">
      <c r="A80" s="29" t="s">
        <v>32</v>
      </c>
      <c r="B80" s="41">
        <v>40389</v>
      </c>
      <c r="C80" s="21" t="s">
        <v>172</v>
      </c>
      <c r="D80" s="49" t="s">
        <v>72</v>
      </c>
      <c r="E80" s="16">
        <v>40389</v>
      </c>
      <c r="F80" s="2">
        <v>22</v>
      </c>
      <c r="G80" s="2">
        <v>24</v>
      </c>
      <c r="H80" s="2">
        <v>23</v>
      </c>
      <c r="I80" s="2">
        <v>23</v>
      </c>
      <c r="J80" s="4">
        <f t="shared" si="13"/>
        <v>92</v>
      </c>
      <c r="K80" s="73">
        <f t="shared" si="14"/>
        <v>23</v>
      </c>
      <c r="L80" s="18">
        <f t="shared" si="15"/>
        <v>2</v>
      </c>
      <c r="N80" s="41" t="s">
        <v>11</v>
      </c>
    </row>
    <row r="81" spans="1:12" s="41" customFormat="1" ht="18" x14ac:dyDescent="0.25">
      <c r="A81" s="29" t="s">
        <v>33</v>
      </c>
      <c r="C81" s="21" t="s">
        <v>176</v>
      </c>
      <c r="D81" s="49" t="s">
        <v>278</v>
      </c>
      <c r="E81" s="16"/>
      <c r="F81" s="2">
        <v>22</v>
      </c>
      <c r="G81" s="2">
        <v>24</v>
      </c>
      <c r="H81" s="2">
        <v>24</v>
      </c>
      <c r="I81" s="2">
        <v>22</v>
      </c>
      <c r="J81" s="4">
        <f t="shared" si="13"/>
        <v>92</v>
      </c>
      <c r="K81" s="73">
        <f t="shared" si="14"/>
        <v>23</v>
      </c>
      <c r="L81" s="18">
        <f t="shared" si="15"/>
        <v>2</v>
      </c>
    </row>
    <row r="82" spans="1:12" s="41" customFormat="1" ht="18" x14ac:dyDescent="0.25">
      <c r="A82" s="29" t="s">
        <v>34</v>
      </c>
      <c r="B82" s="41">
        <v>50596</v>
      </c>
      <c r="C82" s="21" t="s">
        <v>306</v>
      </c>
      <c r="D82" s="49" t="s">
        <v>184</v>
      </c>
      <c r="E82" s="16">
        <v>50596</v>
      </c>
      <c r="F82" s="2">
        <v>21</v>
      </c>
      <c r="G82" s="2">
        <v>22</v>
      </c>
      <c r="H82" s="2">
        <v>25</v>
      </c>
      <c r="I82" s="2">
        <v>24</v>
      </c>
      <c r="J82" s="4">
        <f t="shared" si="13"/>
        <v>92</v>
      </c>
      <c r="K82" s="73">
        <f t="shared" si="14"/>
        <v>23</v>
      </c>
      <c r="L82" s="18">
        <f t="shared" si="15"/>
        <v>4</v>
      </c>
    </row>
    <row r="83" spans="1:12" s="41" customFormat="1" ht="18" x14ac:dyDescent="0.25">
      <c r="A83" s="29" t="s">
        <v>35</v>
      </c>
      <c r="B83" s="41">
        <v>38557</v>
      </c>
      <c r="C83" s="21" t="s">
        <v>264</v>
      </c>
      <c r="D83" s="49" t="s">
        <v>49</v>
      </c>
      <c r="E83" s="16">
        <v>38557</v>
      </c>
      <c r="F83" s="2">
        <v>22</v>
      </c>
      <c r="G83" s="2">
        <v>23</v>
      </c>
      <c r="H83" s="2">
        <v>24</v>
      </c>
      <c r="I83" s="2">
        <v>24</v>
      </c>
      <c r="J83" s="4">
        <f t="shared" si="13"/>
        <v>93</v>
      </c>
      <c r="K83" s="73">
        <f t="shared" si="14"/>
        <v>23.25</v>
      </c>
      <c r="L83" s="18">
        <f t="shared" si="15"/>
        <v>2</v>
      </c>
    </row>
    <row r="84" spans="1:12" s="41" customFormat="1" ht="18" x14ac:dyDescent="0.25">
      <c r="A84" s="29" t="s">
        <v>51</v>
      </c>
      <c r="B84" s="41">
        <v>64989</v>
      </c>
      <c r="C84" s="21" t="s">
        <v>171</v>
      </c>
      <c r="D84" s="49" t="s">
        <v>72</v>
      </c>
      <c r="E84" s="16">
        <v>64989</v>
      </c>
      <c r="F84" s="2">
        <v>24</v>
      </c>
      <c r="G84" s="2">
        <v>26</v>
      </c>
      <c r="H84" s="2">
        <v>22</v>
      </c>
      <c r="I84" s="2">
        <v>22</v>
      </c>
      <c r="J84" s="4">
        <f t="shared" si="13"/>
        <v>94</v>
      </c>
      <c r="K84" s="73">
        <f t="shared" si="14"/>
        <v>23.5</v>
      </c>
      <c r="L84" s="18">
        <f t="shared" si="15"/>
        <v>4</v>
      </c>
    </row>
    <row r="85" spans="1:12" s="41" customFormat="1" ht="18" x14ac:dyDescent="0.25">
      <c r="A85" s="29" t="s">
        <v>53</v>
      </c>
      <c r="B85" s="41">
        <v>4571</v>
      </c>
      <c r="C85" s="21" t="s">
        <v>170</v>
      </c>
      <c r="D85" s="83" t="s">
        <v>163</v>
      </c>
      <c r="E85" s="16">
        <v>4571</v>
      </c>
      <c r="F85" s="2">
        <v>23</v>
      </c>
      <c r="G85" s="2">
        <v>21</v>
      </c>
      <c r="H85" s="2">
        <v>24</v>
      </c>
      <c r="I85" s="2">
        <v>26</v>
      </c>
      <c r="J85" s="4">
        <f t="shared" si="13"/>
        <v>94</v>
      </c>
      <c r="K85" s="73">
        <f t="shared" si="14"/>
        <v>23.5</v>
      </c>
      <c r="L85" s="18">
        <f t="shared" si="15"/>
        <v>5</v>
      </c>
    </row>
    <row r="86" spans="1:12" s="41" customFormat="1" ht="18" x14ac:dyDescent="0.25">
      <c r="A86" s="29" t="s">
        <v>54</v>
      </c>
      <c r="B86" s="41">
        <v>49854</v>
      </c>
      <c r="C86" s="21" t="s">
        <v>307</v>
      </c>
      <c r="D86" s="83" t="s">
        <v>184</v>
      </c>
      <c r="E86" s="16">
        <v>49854</v>
      </c>
      <c r="F86" s="2">
        <v>27</v>
      </c>
      <c r="G86" s="2">
        <v>24</v>
      </c>
      <c r="H86" s="2">
        <v>22</v>
      </c>
      <c r="I86" s="2">
        <v>22</v>
      </c>
      <c r="J86" s="4">
        <f t="shared" si="13"/>
        <v>95</v>
      </c>
      <c r="K86" s="73">
        <f t="shared" si="14"/>
        <v>23.75</v>
      </c>
      <c r="L86" s="18">
        <f t="shared" si="15"/>
        <v>5</v>
      </c>
    </row>
    <row r="87" spans="1:12" s="41" customFormat="1" ht="18" x14ac:dyDescent="0.25">
      <c r="A87" s="29" t="s">
        <v>55</v>
      </c>
      <c r="B87" s="41">
        <v>35156</v>
      </c>
      <c r="C87" s="21" t="s">
        <v>179</v>
      </c>
      <c r="D87" s="83" t="s">
        <v>180</v>
      </c>
      <c r="E87" s="16">
        <v>35156</v>
      </c>
      <c r="F87" s="2">
        <v>24</v>
      </c>
      <c r="G87" s="2">
        <v>29</v>
      </c>
      <c r="H87" s="2">
        <v>23</v>
      </c>
      <c r="I87" s="2">
        <v>21</v>
      </c>
      <c r="J87" s="4">
        <f t="shared" si="13"/>
        <v>97</v>
      </c>
      <c r="K87" s="73">
        <f t="shared" si="14"/>
        <v>24.25</v>
      </c>
      <c r="L87" s="18">
        <f t="shared" si="15"/>
        <v>8</v>
      </c>
    </row>
    <row r="88" spans="1:12" s="41" customFormat="1" ht="18" x14ac:dyDescent="0.25">
      <c r="A88" s="29" t="s">
        <v>56</v>
      </c>
      <c r="B88" s="41">
        <v>35437</v>
      </c>
      <c r="C88" s="21" t="s">
        <v>186</v>
      </c>
      <c r="D88" s="83" t="s">
        <v>129</v>
      </c>
      <c r="E88" s="16">
        <v>35437</v>
      </c>
      <c r="F88" s="2">
        <v>23</v>
      </c>
      <c r="G88" s="2">
        <v>24</v>
      </c>
      <c r="H88" s="2">
        <v>25</v>
      </c>
      <c r="I88" s="2">
        <v>26</v>
      </c>
      <c r="J88" s="4">
        <f t="shared" si="13"/>
        <v>98</v>
      </c>
      <c r="K88" s="73">
        <f t="shared" si="14"/>
        <v>24.5</v>
      </c>
      <c r="L88" s="18">
        <f t="shared" si="15"/>
        <v>3</v>
      </c>
    </row>
    <row r="89" spans="1:12" s="41" customFormat="1" ht="18" x14ac:dyDescent="0.25">
      <c r="A89" s="29" t="s">
        <v>57</v>
      </c>
      <c r="B89" s="41">
        <v>36603</v>
      </c>
      <c r="C89" s="21" t="s">
        <v>299</v>
      </c>
      <c r="D89" s="83" t="s">
        <v>105</v>
      </c>
      <c r="E89" s="16">
        <v>36603</v>
      </c>
      <c r="F89" s="2">
        <v>22</v>
      </c>
      <c r="G89" s="2">
        <v>26</v>
      </c>
      <c r="H89" s="2">
        <v>27</v>
      </c>
      <c r="I89" s="2">
        <v>23</v>
      </c>
      <c r="J89" s="4">
        <f t="shared" si="13"/>
        <v>98</v>
      </c>
      <c r="K89" s="73">
        <f t="shared" si="14"/>
        <v>24.5</v>
      </c>
      <c r="L89" s="18">
        <f t="shared" si="15"/>
        <v>5</v>
      </c>
    </row>
    <row r="90" spans="1:12" s="41" customFormat="1" ht="18" x14ac:dyDescent="0.25">
      <c r="A90" s="29" t="s">
        <v>58</v>
      </c>
      <c r="B90" s="41">
        <v>36820</v>
      </c>
      <c r="C90" s="21" t="s">
        <v>303</v>
      </c>
      <c r="D90" s="49" t="s">
        <v>276</v>
      </c>
      <c r="E90" s="16">
        <v>36820</v>
      </c>
      <c r="F90" s="2">
        <v>23</v>
      </c>
      <c r="G90" s="2">
        <v>28</v>
      </c>
      <c r="H90" s="2">
        <v>28</v>
      </c>
      <c r="I90" s="2">
        <v>26</v>
      </c>
      <c r="J90" s="4">
        <f t="shared" si="13"/>
        <v>105</v>
      </c>
      <c r="K90" s="73">
        <f t="shared" si="14"/>
        <v>26.25</v>
      </c>
      <c r="L90" s="18">
        <f t="shared" si="15"/>
        <v>5</v>
      </c>
    </row>
    <row r="91" spans="1:12" s="41" customFormat="1" ht="18" x14ac:dyDescent="0.25">
      <c r="A91" s="29" t="s">
        <v>59</v>
      </c>
      <c r="B91" s="41">
        <v>66030</v>
      </c>
      <c r="C91" s="21" t="s">
        <v>183</v>
      </c>
      <c r="D91" s="49" t="s">
        <v>45</v>
      </c>
      <c r="E91" s="16">
        <v>66030</v>
      </c>
      <c r="F91" s="2">
        <v>33</v>
      </c>
      <c r="G91" s="2">
        <v>30</v>
      </c>
      <c r="H91" s="2">
        <v>24</v>
      </c>
      <c r="I91" s="2">
        <v>26</v>
      </c>
      <c r="J91" s="4">
        <f t="shared" si="13"/>
        <v>113</v>
      </c>
      <c r="K91" s="73">
        <f t="shared" si="14"/>
        <v>28.25</v>
      </c>
      <c r="L91" s="18">
        <f t="shared" si="15"/>
        <v>9</v>
      </c>
    </row>
    <row r="92" spans="1:12" s="41" customFormat="1" ht="18" x14ac:dyDescent="0.25">
      <c r="A92" s="29" t="s">
        <v>60</v>
      </c>
      <c r="B92" s="41">
        <v>35158</v>
      </c>
      <c r="C92" s="21" t="s">
        <v>376</v>
      </c>
      <c r="D92" s="49" t="s">
        <v>163</v>
      </c>
      <c r="E92" s="16">
        <v>35158</v>
      </c>
      <c r="F92" s="2">
        <v>32</v>
      </c>
      <c r="G92" s="2">
        <v>31</v>
      </c>
      <c r="H92" s="2">
        <v>26</v>
      </c>
      <c r="I92" s="2">
        <v>30</v>
      </c>
      <c r="J92" s="4">
        <f t="shared" si="13"/>
        <v>119</v>
      </c>
      <c r="K92" s="73">
        <f t="shared" si="14"/>
        <v>29.75</v>
      </c>
      <c r="L92" s="18">
        <f t="shared" si="15"/>
        <v>6</v>
      </c>
    </row>
    <row r="93" spans="1:12" s="41" customFormat="1" ht="18" x14ac:dyDescent="0.25">
      <c r="A93" s="29" t="s">
        <v>61</v>
      </c>
      <c r="B93" s="41">
        <v>66360</v>
      </c>
      <c r="C93" s="21" t="s">
        <v>302</v>
      </c>
      <c r="D93" s="49" t="s">
        <v>88</v>
      </c>
      <c r="E93" s="16">
        <v>66360</v>
      </c>
      <c r="F93" s="2">
        <v>38</v>
      </c>
      <c r="G93" s="2">
        <v>31</v>
      </c>
      <c r="H93" s="2">
        <v>26</v>
      </c>
      <c r="I93" s="2">
        <v>25</v>
      </c>
      <c r="J93" s="4">
        <f t="shared" si="13"/>
        <v>120</v>
      </c>
      <c r="K93" s="73">
        <f t="shared" si="14"/>
        <v>30</v>
      </c>
      <c r="L93" s="18">
        <f t="shared" si="15"/>
        <v>13</v>
      </c>
    </row>
    <row r="94" spans="1:12" ht="18" x14ac:dyDescent="0.25">
      <c r="A94" s="29" t="s">
        <v>62</v>
      </c>
      <c r="B94" s="41">
        <v>66663</v>
      </c>
      <c r="C94" s="21" t="s">
        <v>178</v>
      </c>
      <c r="D94" s="50" t="s">
        <v>177</v>
      </c>
      <c r="E94" s="16">
        <v>66663</v>
      </c>
      <c r="F94" s="2">
        <v>29</v>
      </c>
      <c r="G94" s="2">
        <v>33</v>
      </c>
      <c r="H94" s="2">
        <v>29</v>
      </c>
      <c r="I94" s="2">
        <v>30</v>
      </c>
      <c r="J94" s="4">
        <f t="shared" si="13"/>
        <v>121</v>
      </c>
      <c r="K94" s="73">
        <f t="shared" si="14"/>
        <v>30.25</v>
      </c>
      <c r="L94" s="18">
        <f t="shared" si="15"/>
        <v>4</v>
      </c>
    </row>
    <row r="95" spans="1:12" ht="18" x14ac:dyDescent="0.25">
      <c r="A95" s="29" t="s">
        <v>63</v>
      </c>
      <c r="B95" s="41">
        <v>64902</v>
      </c>
      <c r="C95" s="21" t="s">
        <v>301</v>
      </c>
      <c r="D95" s="50" t="s">
        <v>45</v>
      </c>
      <c r="E95" s="16">
        <v>64902</v>
      </c>
      <c r="F95" s="2">
        <v>38</v>
      </c>
      <c r="G95" s="2">
        <v>30</v>
      </c>
      <c r="H95" s="2">
        <v>32</v>
      </c>
      <c r="I95" s="2">
        <v>27</v>
      </c>
      <c r="J95" s="4">
        <f t="shared" si="13"/>
        <v>127</v>
      </c>
      <c r="K95" s="73">
        <f t="shared" si="14"/>
        <v>31.75</v>
      </c>
      <c r="L95" s="18">
        <f t="shared" si="15"/>
        <v>11</v>
      </c>
    </row>
    <row r="96" spans="1:12" s="41" customFormat="1" ht="18" x14ac:dyDescent="0.25">
      <c r="A96" s="29" t="s">
        <v>64</v>
      </c>
      <c r="B96" s="41">
        <v>36563</v>
      </c>
      <c r="C96" s="21" t="s">
        <v>173</v>
      </c>
      <c r="D96" s="52" t="s">
        <v>105</v>
      </c>
      <c r="E96" s="16">
        <v>36563</v>
      </c>
      <c r="F96" s="2">
        <v>44</v>
      </c>
      <c r="G96" s="2">
        <v>42</v>
      </c>
      <c r="H96" s="2">
        <v>33</v>
      </c>
      <c r="I96" s="2">
        <v>33</v>
      </c>
      <c r="J96" s="4">
        <f t="shared" si="13"/>
        <v>152</v>
      </c>
      <c r="K96" s="73">
        <f t="shared" si="14"/>
        <v>38</v>
      </c>
      <c r="L96" s="18">
        <f t="shared" si="15"/>
        <v>11</v>
      </c>
    </row>
    <row r="97" spans="1:13" s="41" customFormat="1" x14ac:dyDescent="0.25">
      <c r="A97" s="29"/>
      <c r="C97" s="42"/>
      <c r="D97" s="42"/>
      <c r="E97" s="43"/>
      <c r="F97" s="2"/>
      <c r="G97" s="2"/>
      <c r="H97" s="2"/>
      <c r="I97" s="2"/>
      <c r="J97" s="4"/>
      <c r="K97" s="17"/>
      <c r="L97" s="18"/>
    </row>
    <row r="98" spans="1:13" s="41" customFormat="1" x14ac:dyDescent="0.25">
      <c r="A98" s="29"/>
      <c r="C98" s="42"/>
      <c r="D98" s="42"/>
      <c r="E98" s="43"/>
      <c r="F98" s="2"/>
      <c r="G98" s="2"/>
      <c r="H98" s="2"/>
      <c r="I98" s="2"/>
      <c r="J98" s="4"/>
      <c r="K98" s="17"/>
      <c r="L98" s="18"/>
    </row>
    <row r="99" spans="1:13" ht="19.5" x14ac:dyDescent="0.25">
      <c r="A99" s="29"/>
      <c r="B99" s="41" t="str">
        <f t="shared" si="12"/>
        <v>Paßnr.</v>
      </c>
      <c r="C99" s="20" t="s">
        <v>73</v>
      </c>
      <c r="D99" s="14" t="s">
        <v>37</v>
      </c>
      <c r="E99" s="14" t="s">
        <v>38</v>
      </c>
      <c r="F99" s="2" t="s">
        <v>14</v>
      </c>
      <c r="G99" s="2" t="s">
        <v>15</v>
      </c>
      <c r="H99" s="2" t="s">
        <v>16</v>
      </c>
      <c r="I99" s="2" t="s">
        <v>17</v>
      </c>
      <c r="J99" s="14" t="s">
        <v>10</v>
      </c>
      <c r="K99" s="14" t="s">
        <v>18</v>
      </c>
      <c r="L99" s="14" t="s">
        <v>19</v>
      </c>
    </row>
    <row r="100" spans="1:13" s="9" customFormat="1" ht="18" x14ac:dyDescent="0.25">
      <c r="A100" s="29" t="s">
        <v>20</v>
      </c>
      <c r="B100" s="41">
        <v>44862</v>
      </c>
      <c r="C100" s="21" t="s">
        <v>188</v>
      </c>
      <c r="D100" s="88" t="s">
        <v>41</v>
      </c>
      <c r="E100" s="16">
        <v>44862</v>
      </c>
      <c r="F100" s="2">
        <v>22</v>
      </c>
      <c r="G100" s="2">
        <v>22</v>
      </c>
      <c r="H100" s="2">
        <v>20</v>
      </c>
      <c r="I100" s="2">
        <v>21</v>
      </c>
      <c r="J100" s="4">
        <f t="shared" ref="J100:J117" si="16">SUM(F100:I100)</f>
        <v>85</v>
      </c>
      <c r="K100" s="73">
        <f t="shared" ref="K100:K117" si="17">SUM(J100)/4</f>
        <v>21.25</v>
      </c>
      <c r="L100" s="18">
        <f t="shared" ref="L100:L117" si="18">IF(F100&gt;0,(MAX(F100:I100)-MIN(F100:I100)),"0")</f>
        <v>2</v>
      </c>
      <c r="M100" s="41"/>
    </row>
    <row r="101" spans="1:13" s="9" customFormat="1" ht="18" x14ac:dyDescent="0.25">
      <c r="A101" s="29" t="s">
        <v>22</v>
      </c>
      <c r="B101" s="41">
        <v>46911</v>
      </c>
      <c r="C101" s="21" t="s">
        <v>194</v>
      </c>
      <c r="D101" s="80" t="s">
        <v>44</v>
      </c>
      <c r="E101" s="16">
        <v>46911</v>
      </c>
      <c r="F101" s="2">
        <v>24</v>
      </c>
      <c r="G101" s="2">
        <v>20</v>
      </c>
      <c r="H101" s="2">
        <v>21</v>
      </c>
      <c r="I101" s="2">
        <v>22</v>
      </c>
      <c r="J101" s="4">
        <f t="shared" si="16"/>
        <v>87</v>
      </c>
      <c r="K101" s="73">
        <f t="shared" si="17"/>
        <v>21.75</v>
      </c>
      <c r="L101" s="18">
        <f t="shared" si="18"/>
        <v>4</v>
      </c>
      <c r="M101" s="41"/>
    </row>
    <row r="102" spans="1:13" s="9" customFormat="1" ht="18" x14ac:dyDescent="0.25">
      <c r="A102" s="29" t="s">
        <v>23</v>
      </c>
      <c r="B102" s="41">
        <v>1612</v>
      </c>
      <c r="C102" s="21" t="s">
        <v>189</v>
      </c>
      <c r="D102" s="49" t="s">
        <v>72</v>
      </c>
      <c r="E102" s="16">
        <v>1612</v>
      </c>
      <c r="F102" s="2">
        <v>23</v>
      </c>
      <c r="G102" s="2">
        <v>25</v>
      </c>
      <c r="H102" s="2">
        <v>21</v>
      </c>
      <c r="I102" s="2">
        <v>21</v>
      </c>
      <c r="J102" s="4">
        <f t="shared" si="16"/>
        <v>90</v>
      </c>
      <c r="K102" s="73">
        <f t="shared" si="17"/>
        <v>22.5</v>
      </c>
      <c r="L102" s="18">
        <f t="shared" si="18"/>
        <v>4</v>
      </c>
      <c r="M102" s="41"/>
    </row>
    <row r="103" spans="1:13" s="9" customFormat="1" ht="18" x14ac:dyDescent="0.25">
      <c r="A103" s="29" t="s">
        <v>24</v>
      </c>
      <c r="B103" s="41">
        <v>66182</v>
      </c>
      <c r="C103" s="21" t="s">
        <v>192</v>
      </c>
      <c r="D103" s="83" t="s">
        <v>47</v>
      </c>
      <c r="E103" s="16">
        <v>66182</v>
      </c>
      <c r="F103" s="2">
        <v>25</v>
      </c>
      <c r="G103" s="2">
        <v>25</v>
      </c>
      <c r="H103" s="2">
        <v>22</v>
      </c>
      <c r="I103" s="2">
        <v>29</v>
      </c>
      <c r="J103" s="4">
        <f t="shared" si="16"/>
        <v>101</v>
      </c>
      <c r="K103" s="73">
        <f t="shared" si="17"/>
        <v>25.25</v>
      </c>
      <c r="L103" s="18">
        <f t="shared" si="18"/>
        <v>7</v>
      </c>
      <c r="M103" s="41"/>
    </row>
    <row r="104" spans="1:13" s="9" customFormat="1" ht="18" x14ac:dyDescent="0.25">
      <c r="A104" s="29" t="s">
        <v>25</v>
      </c>
      <c r="B104" s="41">
        <v>43674</v>
      </c>
      <c r="C104" s="21" t="s">
        <v>314</v>
      </c>
      <c r="D104" s="83" t="s">
        <v>43</v>
      </c>
      <c r="E104" s="16">
        <v>43674</v>
      </c>
      <c r="F104" s="2">
        <v>23</v>
      </c>
      <c r="G104" s="2">
        <v>28</v>
      </c>
      <c r="H104" s="2">
        <v>26</v>
      </c>
      <c r="I104" s="2">
        <v>26</v>
      </c>
      <c r="J104" s="4">
        <f t="shared" si="16"/>
        <v>103</v>
      </c>
      <c r="K104" s="73">
        <f t="shared" si="17"/>
        <v>25.75</v>
      </c>
      <c r="L104" s="18">
        <f t="shared" si="18"/>
        <v>5</v>
      </c>
      <c r="M104" s="41"/>
    </row>
    <row r="105" spans="1:13" s="9" customFormat="1" ht="18" x14ac:dyDescent="0.25">
      <c r="A105" s="29" t="s">
        <v>26</v>
      </c>
      <c r="B105" s="41"/>
      <c r="C105" s="21" t="s">
        <v>190</v>
      </c>
      <c r="D105" s="83" t="s">
        <v>278</v>
      </c>
      <c r="E105" s="16"/>
      <c r="F105" s="2">
        <v>29</v>
      </c>
      <c r="G105" s="2">
        <v>28</v>
      </c>
      <c r="H105" s="2">
        <v>28</v>
      </c>
      <c r="I105" s="2">
        <v>24</v>
      </c>
      <c r="J105" s="4">
        <f t="shared" si="16"/>
        <v>109</v>
      </c>
      <c r="K105" s="73">
        <f t="shared" si="17"/>
        <v>27.25</v>
      </c>
      <c r="L105" s="18">
        <f t="shared" si="18"/>
        <v>5</v>
      </c>
      <c r="M105" s="41"/>
    </row>
    <row r="106" spans="1:13" s="9" customFormat="1" ht="18" x14ac:dyDescent="0.25">
      <c r="A106" s="29" t="s">
        <v>27</v>
      </c>
      <c r="B106" s="41">
        <v>66101</v>
      </c>
      <c r="C106" s="21" t="s">
        <v>373</v>
      </c>
      <c r="D106" s="83" t="s">
        <v>163</v>
      </c>
      <c r="E106" s="16">
        <v>66101</v>
      </c>
      <c r="F106" s="2">
        <v>29</v>
      </c>
      <c r="G106" s="2">
        <v>30</v>
      </c>
      <c r="H106" s="2">
        <v>25</v>
      </c>
      <c r="I106" s="2">
        <v>27</v>
      </c>
      <c r="J106" s="4">
        <f t="shared" si="16"/>
        <v>111</v>
      </c>
      <c r="K106" s="73">
        <f t="shared" si="17"/>
        <v>27.75</v>
      </c>
      <c r="L106" s="18">
        <f t="shared" si="18"/>
        <v>5</v>
      </c>
      <c r="M106" s="41"/>
    </row>
    <row r="107" spans="1:13" s="9" customFormat="1" ht="18" x14ac:dyDescent="0.25">
      <c r="A107" s="29" t="s">
        <v>28</v>
      </c>
      <c r="B107" s="41">
        <v>30695</v>
      </c>
      <c r="C107" s="21" t="s">
        <v>318</v>
      </c>
      <c r="D107" s="83" t="s">
        <v>184</v>
      </c>
      <c r="E107" s="16">
        <v>30695</v>
      </c>
      <c r="F107" s="2">
        <v>29</v>
      </c>
      <c r="G107" s="2">
        <v>34</v>
      </c>
      <c r="H107" s="2">
        <v>21</v>
      </c>
      <c r="I107" s="2">
        <v>27</v>
      </c>
      <c r="J107" s="4">
        <f t="shared" si="16"/>
        <v>111</v>
      </c>
      <c r="K107" s="73">
        <f t="shared" si="17"/>
        <v>27.75</v>
      </c>
      <c r="L107" s="18">
        <f t="shared" si="18"/>
        <v>13</v>
      </c>
      <c r="M107" s="41"/>
    </row>
    <row r="108" spans="1:13" s="9" customFormat="1" ht="18" x14ac:dyDescent="0.25">
      <c r="A108" s="29" t="s">
        <v>29</v>
      </c>
      <c r="B108" s="41">
        <v>66839</v>
      </c>
      <c r="C108" s="21" t="s">
        <v>311</v>
      </c>
      <c r="D108" s="83" t="s">
        <v>163</v>
      </c>
      <c r="E108" s="16">
        <v>66839</v>
      </c>
      <c r="F108" s="2">
        <v>30</v>
      </c>
      <c r="G108" s="2">
        <v>29</v>
      </c>
      <c r="H108" s="2">
        <v>30</v>
      </c>
      <c r="I108" s="2">
        <v>24</v>
      </c>
      <c r="J108" s="4">
        <f t="shared" si="16"/>
        <v>113</v>
      </c>
      <c r="K108" s="73">
        <f t="shared" si="17"/>
        <v>28.25</v>
      </c>
      <c r="L108" s="18">
        <f t="shared" si="18"/>
        <v>6</v>
      </c>
      <c r="M108" s="41"/>
    </row>
    <row r="109" spans="1:13" s="9" customFormat="1" ht="18" x14ac:dyDescent="0.25">
      <c r="A109" s="29" t="s">
        <v>30</v>
      </c>
      <c r="B109" s="41">
        <v>65679</v>
      </c>
      <c r="C109" s="21" t="s">
        <v>313</v>
      </c>
      <c r="D109" s="83" t="s">
        <v>74</v>
      </c>
      <c r="E109" s="16">
        <v>65679</v>
      </c>
      <c r="F109" s="2">
        <v>28</v>
      </c>
      <c r="G109" s="2">
        <v>28</v>
      </c>
      <c r="H109" s="2">
        <v>29</v>
      </c>
      <c r="I109" s="2">
        <v>30</v>
      </c>
      <c r="J109" s="4">
        <f t="shared" si="16"/>
        <v>115</v>
      </c>
      <c r="K109" s="73">
        <f t="shared" si="17"/>
        <v>28.75</v>
      </c>
      <c r="L109" s="18">
        <f t="shared" si="18"/>
        <v>2</v>
      </c>
      <c r="M109" s="41"/>
    </row>
    <row r="110" spans="1:13" s="9" customFormat="1" ht="18" x14ac:dyDescent="0.25">
      <c r="A110" s="29" t="s">
        <v>31</v>
      </c>
      <c r="B110" s="41">
        <v>66919</v>
      </c>
      <c r="C110" s="21" t="s">
        <v>266</v>
      </c>
      <c r="D110" s="49" t="s">
        <v>42</v>
      </c>
      <c r="E110" s="16">
        <v>66919</v>
      </c>
      <c r="F110" s="2">
        <v>36</v>
      </c>
      <c r="G110" s="2">
        <v>30</v>
      </c>
      <c r="H110" s="2">
        <v>25</v>
      </c>
      <c r="I110" s="2">
        <v>27</v>
      </c>
      <c r="J110" s="4">
        <f t="shared" si="16"/>
        <v>118</v>
      </c>
      <c r="K110" s="73">
        <f t="shared" si="17"/>
        <v>29.5</v>
      </c>
      <c r="L110" s="18">
        <f t="shared" si="18"/>
        <v>11</v>
      </c>
      <c r="M110" s="41"/>
    </row>
    <row r="111" spans="1:13" s="9" customFormat="1" ht="18" x14ac:dyDescent="0.25">
      <c r="A111" s="29" t="s">
        <v>32</v>
      </c>
      <c r="B111" s="41">
        <v>66398</v>
      </c>
      <c r="C111" s="21" t="s">
        <v>317</v>
      </c>
      <c r="D111" s="49" t="s">
        <v>46</v>
      </c>
      <c r="E111" s="16">
        <v>66398</v>
      </c>
      <c r="F111" s="2">
        <v>32</v>
      </c>
      <c r="G111" s="2">
        <v>29</v>
      </c>
      <c r="H111" s="2">
        <v>32</v>
      </c>
      <c r="I111" s="2">
        <v>27</v>
      </c>
      <c r="J111" s="4">
        <f t="shared" si="16"/>
        <v>120</v>
      </c>
      <c r="K111" s="73">
        <f t="shared" si="17"/>
        <v>30</v>
      </c>
      <c r="L111" s="18">
        <f t="shared" si="18"/>
        <v>5</v>
      </c>
      <c r="M111" s="41"/>
    </row>
    <row r="112" spans="1:13" s="9" customFormat="1" ht="18" x14ac:dyDescent="0.25">
      <c r="A112" s="29" t="s">
        <v>33</v>
      </c>
      <c r="B112" s="41">
        <v>28892</v>
      </c>
      <c r="C112" s="21" t="s">
        <v>191</v>
      </c>
      <c r="D112" s="49" t="s">
        <v>49</v>
      </c>
      <c r="E112" s="16">
        <v>28892</v>
      </c>
      <c r="F112" s="2">
        <v>37</v>
      </c>
      <c r="G112" s="2">
        <v>31</v>
      </c>
      <c r="H112" s="2">
        <v>26</v>
      </c>
      <c r="I112" s="2">
        <v>26</v>
      </c>
      <c r="J112" s="4">
        <f t="shared" si="16"/>
        <v>120</v>
      </c>
      <c r="K112" s="73">
        <f t="shared" si="17"/>
        <v>30</v>
      </c>
      <c r="L112" s="18">
        <f t="shared" si="18"/>
        <v>11</v>
      </c>
      <c r="M112" s="41"/>
    </row>
    <row r="113" spans="1:13" s="9" customFormat="1" ht="18" x14ac:dyDescent="0.25">
      <c r="A113" s="29" t="s">
        <v>34</v>
      </c>
      <c r="B113" s="41">
        <v>42684</v>
      </c>
      <c r="C113" s="21" t="s">
        <v>316</v>
      </c>
      <c r="D113" s="49" t="s">
        <v>88</v>
      </c>
      <c r="E113" s="16">
        <v>42684</v>
      </c>
      <c r="F113" s="2">
        <v>33</v>
      </c>
      <c r="G113" s="2">
        <v>33</v>
      </c>
      <c r="H113" s="2">
        <v>32</v>
      </c>
      <c r="I113" s="2">
        <v>33</v>
      </c>
      <c r="J113" s="4">
        <f t="shared" si="16"/>
        <v>131</v>
      </c>
      <c r="K113" s="73">
        <f t="shared" si="17"/>
        <v>32.75</v>
      </c>
      <c r="L113" s="18">
        <f t="shared" si="18"/>
        <v>1</v>
      </c>
      <c r="M113" s="41"/>
    </row>
    <row r="114" spans="1:13" s="9" customFormat="1" ht="18" x14ac:dyDescent="0.25">
      <c r="A114" s="29" t="s">
        <v>35</v>
      </c>
      <c r="B114" s="41">
        <v>38455</v>
      </c>
      <c r="C114" s="21" t="s">
        <v>315</v>
      </c>
      <c r="D114" s="49" t="s">
        <v>45</v>
      </c>
      <c r="E114" s="16">
        <v>38455</v>
      </c>
      <c r="F114" s="2">
        <v>35</v>
      </c>
      <c r="G114" s="2">
        <v>34</v>
      </c>
      <c r="H114" s="2">
        <v>30</v>
      </c>
      <c r="I114" s="2">
        <v>32</v>
      </c>
      <c r="J114" s="4">
        <f t="shared" si="16"/>
        <v>131</v>
      </c>
      <c r="K114" s="73">
        <f t="shared" si="17"/>
        <v>32.75</v>
      </c>
      <c r="L114" s="18">
        <f t="shared" si="18"/>
        <v>5</v>
      </c>
      <c r="M114" s="41"/>
    </row>
    <row r="115" spans="1:13" s="9" customFormat="1" ht="18" x14ac:dyDescent="0.25">
      <c r="A115" s="29" t="s">
        <v>51</v>
      </c>
      <c r="B115" s="41">
        <v>67331</v>
      </c>
      <c r="C115" s="21" t="s">
        <v>312</v>
      </c>
      <c r="D115" s="49" t="s">
        <v>111</v>
      </c>
      <c r="E115" s="16">
        <v>67331</v>
      </c>
      <c r="F115" s="2">
        <v>32</v>
      </c>
      <c r="G115" s="2">
        <v>36</v>
      </c>
      <c r="H115" s="2">
        <v>36</v>
      </c>
      <c r="I115" s="2">
        <v>27</v>
      </c>
      <c r="J115" s="4">
        <f t="shared" si="16"/>
        <v>131</v>
      </c>
      <c r="K115" s="73">
        <f t="shared" si="17"/>
        <v>32.75</v>
      </c>
      <c r="L115" s="18">
        <f t="shared" si="18"/>
        <v>9</v>
      </c>
      <c r="M115" s="41"/>
    </row>
    <row r="116" spans="1:13" s="41" customFormat="1" ht="19.5" x14ac:dyDescent="0.25">
      <c r="A116" s="29" t="s">
        <v>53</v>
      </c>
      <c r="C116" s="21" t="s">
        <v>267</v>
      </c>
      <c r="D116" s="71" t="s">
        <v>278</v>
      </c>
      <c r="E116" s="16"/>
      <c r="F116" s="2">
        <v>34</v>
      </c>
      <c r="G116" s="2">
        <v>31</v>
      </c>
      <c r="H116" s="2">
        <v>33</v>
      </c>
      <c r="I116" s="2">
        <v>37</v>
      </c>
      <c r="J116" s="4">
        <f t="shared" si="16"/>
        <v>135</v>
      </c>
      <c r="K116" s="73">
        <f t="shared" si="17"/>
        <v>33.75</v>
      </c>
      <c r="L116" s="18">
        <f t="shared" si="18"/>
        <v>6</v>
      </c>
      <c r="M116" s="23"/>
    </row>
    <row r="117" spans="1:13" s="41" customFormat="1" ht="19.5" x14ac:dyDescent="0.25">
      <c r="A117" s="29" t="s">
        <v>54</v>
      </c>
      <c r="B117" s="41">
        <v>66351</v>
      </c>
      <c r="C117" s="21" t="s">
        <v>187</v>
      </c>
      <c r="D117" s="19" t="s">
        <v>92</v>
      </c>
      <c r="E117" s="16">
        <v>66351</v>
      </c>
      <c r="F117" s="2">
        <v>37</v>
      </c>
      <c r="G117" s="2">
        <v>37</v>
      </c>
      <c r="H117" s="2">
        <v>45</v>
      </c>
      <c r="I117" s="2">
        <v>40</v>
      </c>
      <c r="J117" s="4">
        <f t="shared" si="16"/>
        <v>159</v>
      </c>
      <c r="K117" s="73">
        <f t="shared" si="17"/>
        <v>39.75</v>
      </c>
      <c r="L117" s="18">
        <f t="shared" si="18"/>
        <v>8</v>
      </c>
      <c r="M117" s="23"/>
    </row>
    <row r="118" spans="1:13" s="41" customFormat="1" ht="19.5" x14ac:dyDescent="0.25">
      <c r="A118" s="30"/>
      <c r="C118" s="21"/>
      <c r="D118" s="19"/>
      <c r="E118" s="16"/>
      <c r="F118" s="2"/>
      <c r="G118" s="2"/>
      <c r="H118" s="2"/>
      <c r="I118" s="2"/>
      <c r="J118" s="4"/>
      <c r="K118" s="17"/>
      <c r="L118" s="18"/>
      <c r="M118" s="23"/>
    </row>
    <row r="119" spans="1:13" s="41" customFormat="1" ht="19.5" x14ac:dyDescent="0.25">
      <c r="A119" s="30"/>
      <c r="C119" s="21"/>
      <c r="D119" s="19"/>
      <c r="E119" s="16"/>
      <c r="F119" s="2"/>
      <c r="G119" s="2"/>
      <c r="H119" s="2"/>
      <c r="I119" s="2"/>
      <c r="J119" s="4"/>
      <c r="K119" s="17"/>
      <c r="L119" s="18"/>
      <c r="M119" s="23"/>
    </row>
    <row r="120" spans="1:13" s="31" customFormat="1" ht="19.5" x14ac:dyDescent="0.25">
      <c r="A120" s="3"/>
      <c r="B120" s="41" t="str">
        <f t="shared" ref="B120:B188" si="19">E120</f>
        <v>Paßnr.</v>
      </c>
      <c r="C120" s="20" t="s">
        <v>76</v>
      </c>
      <c r="D120" s="14" t="s">
        <v>37</v>
      </c>
      <c r="E120" s="14" t="s">
        <v>38</v>
      </c>
      <c r="F120" s="2" t="s">
        <v>14</v>
      </c>
      <c r="G120" s="2" t="s">
        <v>15</v>
      </c>
      <c r="H120" s="2" t="s">
        <v>16</v>
      </c>
      <c r="I120" s="2" t="s">
        <v>17</v>
      </c>
      <c r="J120" s="14" t="s">
        <v>10</v>
      </c>
      <c r="K120" s="14" t="s">
        <v>18</v>
      </c>
      <c r="L120" s="14" t="s">
        <v>19</v>
      </c>
      <c r="M120" s="41"/>
    </row>
    <row r="121" spans="1:13" s="9" customFormat="1" ht="18" x14ac:dyDescent="0.25">
      <c r="A121" s="29" t="s">
        <v>20</v>
      </c>
      <c r="B121" s="41">
        <v>29796</v>
      </c>
      <c r="C121" s="21" t="s">
        <v>322</v>
      </c>
      <c r="D121" s="49" t="s">
        <v>41</v>
      </c>
      <c r="E121" s="16">
        <v>29796</v>
      </c>
      <c r="F121" s="2">
        <v>25</v>
      </c>
      <c r="G121" s="2">
        <v>21</v>
      </c>
      <c r="H121" s="2">
        <v>24</v>
      </c>
      <c r="I121" s="2">
        <v>23</v>
      </c>
      <c r="J121" s="4">
        <f t="shared" ref="J121:J135" si="20">SUM(F121:I121)</f>
        <v>93</v>
      </c>
      <c r="K121" s="73">
        <f t="shared" ref="K121:K135" si="21">SUM(J121)/4</f>
        <v>23.25</v>
      </c>
      <c r="L121" s="18">
        <f t="shared" ref="L121:L135" si="22">IF(F121&gt;0,(MAX(F121:I121)-MIN(F121:I121)),"0")</f>
        <v>4</v>
      </c>
      <c r="M121" s="41"/>
    </row>
    <row r="122" spans="1:13" s="9" customFormat="1" ht="18" x14ac:dyDescent="0.25">
      <c r="A122" s="29" t="s">
        <v>22</v>
      </c>
      <c r="B122" s="41">
        <v>46277</v>
      </c>
      <c r="C122" s="21" t="s">
        <v>195</v>
      </c>
      <c r="D122" s="49" t="s">
        <v>45</v>
      </c>
      <c r="E122" s="16">
        <v>46277</v>
      </c>
      <c r="F122" s="2">
        <v>21</v>
      </c>
      <c r="G122" s="2">
        <v>27</v>
      </c>
      <c r="H122" s="2">
        <v>23</v>
      </c>
      <c r="I122" s="2">
        <v>26</v>
      </c>
      <c r="J122" s="4">
        <f t="shared" si="20"/>
        <v>97</v>
      </c>
      <c r="K122" s="73">
        <f t="shared" si="21"/>
        <v>24.25</v>
      </c>
      <c r="L122" s="18">
        <f t="shared" si="22"/>
        <v>6</v>
      </c>
      <c r="M122" s="41"/>
    </row>
    <row r="123" spans="1:13" s="9" customFormat="1" ht="18" x14ac:dyDescent="0.25">
      <c r="A123" s="29" t="s">
        <v>23</v>
      </c>
      <c r="B123" s="41">
        <v>955</v>
      </c>
      <c r="C123" s="21" t="s">
        <v>193</v>
      </c>
      <c r="D123" s="49" t="s">
        <v>44</v>
      </c>
      <c r="E123" s="16">
        <v>955</v>
      </c>
      <c r="F123" s="2">
        <v>26</v>
      </c>
      <c r="G123" s="2">
        <v>26</v>
      </c>
      <c r="H123" s="2">
        <v>26</v>
      </c>
      <c r="I123" s="2">
        <v>22</v>
      </c>
      <c r="J123" s="4">
        <f t="shared" si="20"/>
        <v>100</v>
      </c>
      <c r="K123" s="73">
        <f t="shared" si="21"/>
        <v>25</v>
      </c>
      <c r="L123" s="18">
        <f t="shared" si="22"/>
        <v>4</v>
      </c>
      <c r="M123" s="41"/>
    </row>
    <row r="124" spans="1:13" s="9" customFormat="1" ht="18" x14ac:dyDescent="0.25">
      <c r="A124" s="29" t="s">
        <v>24</v>
      </c>
      <c r="B124" s="41">
        <v>36042</v>
      </c>
      <c r="C124" s="21" t="s">
        <v>325</v>
      </c>
      <c r="D124" s="49" t="s">
        <v>88</v>
      </c>
      <c r="E124" s="16">
        <v>36042</v>
      </c>
      <c r="F124" s="2">
        <v>28</v>
      </c>
      <c r="G124" s="2">
        <v>22</v>
      </c>
      <c r="H124" s="2">
        <v>27</v>
      </c>
      <c r="I124" s="2">
        <v>25</v>
      </c>
      <c r="J124" s="4">
        <f t="shared" si="20"/>
        <v>102</v>
      </c>
      <c r="K124" s="73">
        <f t="shared" si="21"/>
        <v>25.5</v>
      </c>
      <c r="L124" s="18">
        <f t="shared" si="22"/>
        <v>6</v>
      </c>
      <c r="M124" s="41"/>
    </row>
    <row r="125" spans="1:13" s="9" customFormat="1" ht="18" x14ac:dyDescent="0.25">
      <c r="A125" s="29" t="s">
        <v>25</v>
      </c>
      <c r="B125" s="41">
        <v>28904</v>
      </c>
      <c r="C125" s="21" t="s">
        <v>327</v>
      </c>
      <c r="D125" s="83" t="s">
        <v>44</v>
      </c>
      <c r="E125" s="16">
        <v>28904</v>
      </c>
      <c r="F125" s="2">
        <v>24</v>
      </c>
      <c r="G125" s="2">
        <v>26</v>
      </c>
      <c r="H125" s="2">
        <v>23</v>
      </c>
      <c r="I125" s="2">
        <v>29</v>
      </c>
      <c r="J125" s="4">
        <f t="shared" si="20"/>
        <v>102</v>
      </c>
      <c r="K125" s="73">
        <f t="shared" si="21"/>
        <v>25.5</v>
      </c>
      <c r="L125" s="18">
        <f t="shared" si="22"/>
        <v>6</v>
      </c>
      <c r="M125" s="41"/>
    </row>
    <row r="126" spans="1:13" s="9" customFormat="1" ht="18" x14ac:dyDescent="0.25">
      <c r="A126" s="29" t="s">
        <v>26</v>
      </c>
      <c r="B126" s="41">
        <v>35257</v>
      </c>
      <c r="C126" s="21" t="s">
        <v>197</v>
      </c>
      <c r="D126" s="83" t="s">
        <v>47</v>
      </c>
      <c r="E126" s="16">
        <v>35257</v>
      </c>
      <c r="F126" s="2">
        <v>28</v>
      </c>
      <c r="G126" s="2">
        <v>29</v>
      </c>
      <c r="H126" s="2">
        <v>22</v>
      </c>
      <c r="I126" s="2">
        <v>23</v>
      </c>
      <c r="J126" s="4">
        <f t="shared" si="20"/>
        <v>102</v>
      </c>
      <c r="K126" s="73">
        <f t="shared" si="21"/>
        <v>25.5</v>
      </c>
      <c r="L126" s="18">
        <f t="shared" si="22"/>
        <v>7</v>
      </c>
      <c r="M126" s="41"/>
    </row>
    <row r="127" spans="1:13" s="9" customFormat="1" ht="18" x14ac:dyDescent="0.25">
      <c r="A127" s="29" t="s">
        <v>27</v>
      </c>
      <c r="B127" s="41">
        <v>44499</v>
      </c>
      <c r="C127" s="21" t="s">
        <v>320</v>
      </c>
      <c r="D127" s="83" t="s">
        <v>40</v>
      </c>
      <c r="E127" s="16">
        <v>44499</v>
      </c>
      <c r="F127" s="2">
        <v>24</v>
      </c>
      <c r="G127" s="2">
        <v>31</v>
      </c>
      <c r="H127" s="2">
        <v>24</v>
      </c>
      <c r="I127" s="2">
        <v>26</v>
      </c>
      <c r="J127" s="4">
        <f t="shared" si="20"/>
        <v>105</v>
      </c>
      <c r="K127" s="73">
        <f t="shared" si="21"/>
        <v>26.25</v>
      </c>
      <c r="L127" s="18">
        <f t="shared" si="22"/>
        <v>7</v>
      </c>
      <c r="M127" s="41"/>
    </row>
    <row r="128" spans="1:13" s="9" customFormat="1" ht="18" x14ac:dyDescent="0.25">
      <c r="A128" s="29" t="s">
        <v>28</v>
      </c>
      <c r="B128" s="41">
        <v>46800</v>
      </c>
      <c r="C128" s="21" t="s">
        <v>379</v>
      </c>
      <c r="D128" s="83" t="s">
        <v>50</v>
      </c>
      <c r="E128" s="16">
        <v>46800</v>
      </c>
      <c r="F128" s="2">
        <v>27</v>
      </c>
      <c r="G128" s="2">
        <v>28</v>
      </c>
      <c r="H128" s="2">
        <v>24</v>
      </c>
      <c r="I128" s="2">
        <v>28</v>
      </c>
      <c r="J128" s="4">
        <f t="shared" si="20"/>
        <v>107</v>
      </c>
      <c r="K128" s="73">
        <f t="shared" si="21"/>
        <v>26.75</v>
      </c>
      <c r="L128" s="18">
        <f t="shared" si="22"/>
        <v>4</v>
      </c>
      <c r="M128" s="41"/>
    </row>
    <row r="129" spans="1:13" s="9" customFormat="1" ht="18" x14ac:dyDescent="0.25">
      <c r="A129" s="29" t="s">
        <v>29</v>
      </c>
      <c r="B129" s="41">
        <v>33337</v>
      </c>
      <c r="C129" s="21" t="s">
        <v>321</v>
      </c>
      <c r="D129" s="49" t="s">
        <v>41</v>
      </c>
      <c r="E129" s="16">
        <v>33337</v>
      </c>
      <c r="F129" s="2">
        <v>27</v>
      </c>
      <c r="G129" s="2">
        <v>24</v>
      </c>
      <c r="H129" s="2">
        <v>26</v>
      </c>
      <c r="I129" s="2">
        <v>30</v>
      </c>
      <c r="J129" s="4">
        <f t="shared" si="20"/>
        <v>107</v>
      </c>
      <c r="K129" s="73">
        <f t="shared" si="21"/>
        <v>26.75</v>
      </c>
      <c r="L129" s="18">
        <f t="shared" si="22"/>
        <v>6</v>
      </c>
      <c r="M129" s="41"/>
    </row>
    <row r="130" spans="1:13" s="9" customFormat="1" ht="18" x14ac:dyDescent="0.25">
      <c r="A130" s="29" t="s">
        <v>30</v>
      </c>
      <c r="B130" s="41">
        <v>29405</v>
      </c>
      <c r="C130" s="21" t="s">
        <v>323</v>
      </c>
      <c r="D130" s="49" t="s">
        <v>74</v>
      </c>
      <c r="E130" s="16">
        <v>29405</v>
      </c>
      <c r="F130" s="2">
        <v>25</v>
      </c>
      <c r="G130" s="2">
        <v>31</v>
      </c>
      <c r="H130" s="2">
        <v>29</v>
      </c>
      <c r="I130" s="2">
        <v>29</v>
      </c>
      <c r="J130" s="4">
        <f t="shared" si="20"/>
        <v>114</v>
      </c>
      <c r="K130" s="73">
        <f t="shared" si="21"/>
        <v>28.5</v>
      </c>
      <c r="L130" s="18">
        <f t="shared" si="22"/>
        <v>6</v>
      </c>
      <c r="M130" s="41"/>
    </row>
    <row r="131" spans="1:13" s="9" customFormat="1" ht="18" x14ac:dyDescent="0.25">
      <c r="A131" s="29" t="s">
        <v>31</v>
      </c>
      <c r="B131" s="41">
        <v>65576</v>
      </c>
      <c r="C131" s="21" t="s">
        <v>162</v>
      </c>
      <c r="D131" s="49" t="s">
        <v>40</v>
      </c>
      <c r="E131" s="16">
        <v>65576</v>
      </c>
      <c r="F131" s="2">
        <v>31</v>
      </c>
      <c r="G131" s="2">
        <v>27</v>
      </c>
      <c r="H131" s="2">
        <v>30</v>
      </c>
      <c r="I131" s="2">
        <v>31</v>
      </c>
      <c r="J131" s="4">
        <f t="shared" si="20"/>
        <v>119</v>
      </c>
      <c r="K131" s="73">
        <f t="shared" si="21"/>
        <v>29.75</v>
      </c>
      <c r="L131" s="18">
        <f t="shared" si="22"/>
        <v>4</v>
      </c>
      <c r="M131" s="41"/>
    </row>
    <row r="132" spans="1:13" s="41" customFormat="1" ht="18" x14ac:dyDescent="0.25">
      <c r="A132" s="29" t="s">
        <v>32</v>
      </c>
      <c r="B132" s="41">
        <v>35803</v>
      </c>
      <c r="C132" s="21" t="s">
        <v>196</v>
      </c>
      <c r="D132" s="50" t="s">
        <v>39</v>
      </c>
      <c r="E132" s="16">
        <v>35803</v>
      </c>
      <c r="F132" s="2">
        <v>31</v>
      </c>
      <c r="G132" s="2">
        <v>28</v>
      </c>
      <c r="H132" s="2">
        <v>32</v>
      </c>
      <c r="I132" s="2">
        <v>31</v>
      </c>
      <c r="J132" s="4">
        <f t="shared" si="20"/>
        <v>122</v>
      </c>
      <c r="K132" s="73">
        <f t="shared" si="21"/>
        <v>30.5</v>
      </c>
      <c r="L132" s="18">
        <f t="shared" si="22"/>
        <v>4</v>
      </c>
    </row>
    <row r="133" spans="1:13" s="41" customFormat="1" ht="18" x14ac:dyDescent="0.25">
      <c r="A133" s="29" t="s">
        <v>33</v>
      </c>
      <c r="B133" s="41">
        <v>36853</v>
      </c>
      <c r="C133" s="21" t="s">
        <v>326</v>
      </c>
      <c r="D133" s="49" t="s">
        <v>276</v>
      </c>
      <c r="E133" s="16">
        <v>36853</v>
      </c>
      <c r="F133" s="2">
        <v>35</v>
      </c>
      <c r="G133" s="2">
        <v>32</v>
      </c>
      <c r="H133" s="2">
        <v>32</v>
      </c>
      <c r="I133" s="2">
        <v>25</v>
      </c>
      <c r="J133" s="4">
        <f t="shared" si="20"/>
        <v>124</v>
      </c>
      <c r="K133" s="73">
        <f t="shared" si="21"/>
        <v>31</v>
      </c>
      <c r="L133" s="18">
        <f t="shared" si="22"/>
        <v>10</v>
      </c>
    </row>
    <row r="134" spans="1:13" s="41" customFormat="1" ht="18" x14ac:dyDescent="0.25">
      <c r="A134" s="29" t="s">
        <v>34</v>
      </c>
      <c r="B134" s="41">
        <v>63375</v>
      </c>
      <c r="C134" s="21" t="s">
        <v>324</v>
      </c>
      <c r="D134" s="52" t="s">
        <v>45</v>
      </c>
      <c r="E134" s="16">
        <v>63375</v>
      </c>
      <c r="F134" s="2">
        <v>36</v>
      </c>
      <c r="G134" s="2">
        <v>28</v>
      </c>
      <c r="H134" s="2">
        <v>33</v>
      </c>
      <c r="I134" s="2">
        <v>35</v>
      </c>
      <c r="J134" s="4">
        <f t="shared" si="20"/>
        <v>132</v>
      </c>
      <c r="K134" s="73">
        <f t="shared" si="21"/>
        <v>33</v>
      </c>
      <c r="L134" s="18">
        <f t="shared" si="22"/>
        <v>8</v>
      </c>
    </row>
    <row r="135" spans="1:13" s="41" customFormat="1" ht="18" x14ac:dyDescent="0.25">
      <c r="A135" s="29" t="s">
        <v>35</v>
      </c>
      <c r="B135" s="41">
        <v>66259</v>
      </c>
      <c r="C135" s="21" t="s">
        <v>319</v>
      </c>
      <c r="D135" s="87" t="s">
        <v>163</v>
      </c>
      <c r="E135" s="16">
        <v>66259</v>
      </c>
      <c r="F135" s="2">
        <v>34</v>
      </c>
      <c r="G135" s="2">
        <v>40</v>
      </c>
      <c r="H135" s="2">
        <v>43</v>
      </c>
      <c r="I135" s="2">
        <v>31</v>
      </c>
      <c r="J135" s="4">
        <f t="shared" si="20"/>
        <v>148</v>
      </c>
      <c r="K135" s="73">
        <f t="shared" si="21"/>
        <v>37</v>
      </c>
      <c r="L135" s="18">
        <f t="shared" si="22"/>
        <v>12</v>
      </c>
    </row>
    <row r="136" spans="1:13" s="41" customFormat="1" ht="18" x14ac:dyDescent="0.25">
      <c r="A136" s="29" t="s">
        <v>51</v>
      </c>
      <c r="B136" s="41">
        <v>4622</v>
      </c>
      <c r="C136" s="21" t="s">
        <v>198</v>
      </c>
      <c r="D136" s="52" t="s">
        <v>44</v>
      </c>
      <c r="E136" s="16">
        <v>4622</v>
      </c>
      <c r="F136" s="2">
        <v>26</v>
      </c>
      <c r="G136" s="2">
        <v>23</v>
      </c>
      <c r="H136" s="89" t="s">
        <v>382</v>
      </c>
      <c r="I136" s="2"/>
      <c r="J136" s="4"/>
      <c r="K136" s="73"/>
      <c r="L136" s="18"/>
    </row>
    <row r="137" spans="1:13" s="41" customFormat="1" ht="18" x14ac:dyDescent="0.25">
      <c r="A137" s="29"/>
      <c r="C137" s="21"/>
      <c r="D137" s="75"/>
      <c r="E137" s="16"/>
      <c r="F137" s="2"/>
      <c r="G137" s="2"/>
      <c r="H137" s="2"/>
      <c r="I137" s="2"/>
      <c r="J137" s="4"/>
      <c r="K137" s="17"/>
      <c r="L137" s="18"/>
    </row>
    <row r="138" spans="1:13" s="41" customFormat="1" ht="18" x14ac:dyDescent="0.25">
      <c r="A138" s="29"/>
      <c r="C138" s="21"/>
      <c r="D138" s="52"/>
      <c r="E138" s="16"/>
      <c r="F138" s="2"/>
      <c r="G138" s="2"/>
      <c r="H138" s="2"/>
      <c r="I138" s="2"/>
      <c r="J138" s="4"/>
      <c r="K138" s="17"/>
      <c r="L138" s="18"/>
    </row>
    <row r="139" spans="1:13" s="1" customFormat="1" ht="19.5" x14ac:dyDescent="0.25">
      <c r="A139" s="3"/>
      <c r="B139" s="41" t="str">
        <f t="shared" ref="B139" si="23">E139</f>
        <v>Paßnr.</v>
      </c>
      <c r="C139" s="20" t="s">
        <v>77</v>
      </c>
      <c r="D139" s="14" t="s">
        <v>37</v>
      </c>
      <c r="E139" s="14" t="s">
        <v>38</v>
      </c>
      <c r="F139" s="2" t="s">
        <v>14</v>
      </c>
      <c r="G139" s="2" t="s">
        <v>15</v>
      </c>
      <c r="H139" s="2" t="s">
        <v>16</v>
      </c>
      <c r="I139" s="2" t="s">
        <v>17</v>
      </c>
      <c r="J139" s="14" t="s">
        <v>10</v>
      </c>
      <c r="K139" s="14" t="s">
        <v>18</v>
      </c>
      <c r="L139" s="14" t="s">
        <v>19</v>
      </c>
    </row>
    <row r="140" spans="1:13" s="9" customFormat="1" ht="18" x14ac:dyDescent="0.25">
      <c r="A140" s="29" t="s">
        <v>20</v>
      </c>
      <c r="B140" s="41">
        <v>30988</v>
      </c>
      <c r="C140" s="21" t="s">
        <v>234</v>
      </c>
      <c r="D140" s="49" t="s">
        <v>44</v>
      </c>
      <c r="E140" s="16">
        <v>30988</v>
      </c>
      <c r="F140" s="2">
        <v>20</v>
      </c>
      <c r="G140" s="2">
        <v>18</v>
      </c>
      <c r="H140" s="2">
        <v>23</v>
      </c>
      <c r="I140" s="2">
        <v>21</v>
      </c>
      <c r="J140" s="4">
        <f t="shared" ref="J140:J185" si="24">SUM(F140:I140)</f>
        <v>82</v>
      </c>
      <c r="K140" s="73">
        <f t="shared" ref="K140:K185" si="25">SUM(J140)/4</f>
        <v>20.5</v>
      </c>
      <c r="L140" s="18">
        <f t="shared" ref="L140:L185" si="26">IF(F140&gt;0,(MAX(F140:I140)-MIN(F140:I140)),"0")</f>
        <v>5</v>
      </c>
      <c r="M140" s="41"/>
    </row>
    <row r="141" spans="1:13" s="9" customFormat="1" ht="18" x14ac:dyDescent="0.25">
      <c r="A141" s="29" t="s">
        <v>22</v>
      </c>
      <c r="B141" s="41">
        <v>40350</v>
      </c>
      <c r="C141" s="21" t="s">
        <v>214</v>
      </c>
      <c r="D141" s="87" t="s">
        <v>120</v>
      </c>
      <c r="E141" s="16">
        <v>40350</v>
      </c>
      <c r="F141" s="2">
        <v>22</v>
      </c>
      <c r="G141" s="2">
        <v>20</v>
      </c>
      <c r="H141" s="2">
        <v>21</v>
      </c>
      <c r="I141" s="2">
        <v>20</v>
      </c>
      <c r="J141" s="4">
        <f t="shared" si="24"/>
        <v>83</v>
      </c>
      <c r="K141" s="73">
        <f t="shared" si="25"/>
        <v>20.75</v>
      </c>
      <c r="L141" s="18">
        <f t="shared" si="26"/>
        <v>2</v>
      </c>
      <c r="M141" s="41"/>
    </row>
    <row r="142" spans="1:13" s="9" customFormat="1" ht="18" x14ac:dyDescent="0.25">
      <c r="A142" s="29" t="s">
        <v>23</v>
      </c>
      <c r="B142" s="41">
        <v>30639</v>
      </c>
      <c r="C142" s="21" t="s">
        <v>221</v>
      </c>
      <c r="D142" s="49" t="s">
        <v>43</v>
      </c>
      <c r="E142" s="16">
        <v>30639</v>
      </c>
      <c r="F142" s="2">
        <v>23</v>
      </c>
      <c r="G142" s="2">
        <v>21</v>
      </c>
      <c r="H142" s="2">
        <v>22</v>
      </c>
      <c r="I142" s="2">
        <v>18</v>
      </c>
      <c r="J142" s="4">
        <f t="shared" si="24"/>
        <v>84</v>
      </c>
      <c r="K142" s="73">
        <f t="shared" si="25"/>
        <v>21</v>
      </c>
      <c r="L142" s="18">
        <f t="shared" si="26"/>
        <v>5</v>
      </c>
      <c r="M142" s="41"/>
    </row>
    <row r="143" spans="1:13" s="9" customFormat="1" ht="18" x14ac:dyDescent="0.25">
      <c r="A143" s="29" t="s">
        <v>24</v>
      </c>
      <c r="B143" s="41">
        <v>65824</v>
      </c>
      <c r="C143" s="21" t="s">
        <v>216</v>
      </c>
      <c r="D143" s="49" t="s">
        <v>105</v>
      </c>
      <c r="E143" s="16">
        <v>65824</v>
      </c>
      <c r="F143" s="2">
        <v>22</v>
      </c>
      <c r="G143" s="2">
        <v>20</v>
      </c>
      <c r="H143" s="2">
        <v>20</v>
      </c>
      <c r="I143" s="2">
        <v>23</v>
      </c>
      <c r="J143" s="4">
        <f t="shared" si="24"/>
        <v>85</v>
      </c>
      <c r="K143" s="73">
        <f t="shared" si="25"/>
        <v>21.25</v>
      </c>
      <c r="L143" s="18">
        <f t="shared" si="26"/>
        <v>3</v>
      </c>
      <c r="M143" s="41"/>
    </row>
    <row r="144" spans="1:13" s="9" customFormat="1" ht="18" x14ac:dyDescent="0.25">
      <c r="A144" s="29" t="s">
        <v>25</v>
      </c>
      <c r="B144" s="41">
        <v>40407</v>
      </c>
      <c r="C144" s="21" t="s">
        <v>233</v>
      </c>
      <c r="D144" s="49" t="s">
        <v>44</v>
      </c>
      <c r="E144" s="16">
        <v>40407</v>
      </c>
      <c r="F144" s="2">
        <v>21</v>
      </c>
      <c r="G144" s="2">
        <v>21</v>
      </c>
      <c r="H144" s="2">
        <v>19</v>
      </c>
      <c r="I144" s="2">
        <v>24</v>
      </c>
      <c r="J144" s="4">
        <f t="shared" si="24"/>
        <v>85</v>
      </c>
      <c r="K144" s="73">
        <f t="shared" si="25"/>
        <v>21.25</v>
      </c>
      <c r="L144" s="18">
        <f t="shared" si="26"/>
        <v>5</v>
      </c>
      <c r="M144" s="41"/>
    </row>
    <row r="145" spans="1:15" s="9" customFormat="1" ht="18" x14ac:dyDescent="0.25">
      <c r="A145" s="29" t="s">
        <v>26</v>
      </c>
      <c r="B145" s="41">
        <v>29114</v>
      </c>
      <c r="C145" s="21" t="s">
        <v>230</v>
      </c>
      <c r="D145" s="49" t="s">
        <v>47</v>
      </c>
      <c r="E145" s="16">
        <v>29114</v>
      </c>
      <c r="F145" s="2">
        <v>22</v>
      </c>
      <c r="G145" s="2">
        <v>21</v>
      </c>
      <c r="H145" s="2">
        <v>22</v>
      </c>
      <c r="I145" s="2">
        <v>21</v>
      </c>
      <c r="J145" s="4">
        <f t="shared" si="24"/>
        <v>86</v>
      </c>
      <c r="K145" s="73">
        <f t="shared" si="25"/>
        <v>21.5</v>
      </c>
      <c r="L145" s="18">
        <f t="shared" si="26"/>
        <v>1</v>
      </c>
      <c r="M145" s="41" t="s">
        <v>11</v>
      </c>
    </row>
    <row r="146" spans="1:15" s="9" customFormat="1" ht="18" x14ac:dyDescent="0.25">
      <c r="A146" s="29" t="s">
        <v>27</v>
      </c>
      <c r="B146" s="41">
        <v>45666</v>
      </c>
      <c r="C146" s="21" t="s">
        <v>211</v>
      </c>
      <c r="D146" s="49" t="s">
        <v>41</v>
      </c>
      <c r="E146" s="16">
        <v>45666</v>
      </c>
      <c r="F146" s="2">
        <v>23</v>
      </c>
      <c r="G146" s="2">
        <v>20</v>
      </c>
      <c r="H146" s="2">
        <v>23</v>
      </c>
      <c r="I146" s="2">
        <v>21</v>
      </c>
      <c r="J146" s="4">
        <f t="shared" si="24"/>
        <v>87</v>
      </c>
      <c r="K146" s="73">
        <f t="shared" si="25"/>
        <v>21.75</v>
      </c>
      <c r="L146" s="18">
        <f t="shared" si="26"/>
        <v>3</v>
      </c>
      <c r="M146" s="41" t="s">
        <v>11</v>
      </c>
    </row>
    <row r="147" spans="1:15" s="9" customFormat="1" ht="18" x14ac:dyDescent="0.25">
      <c r="A147" s="29" t="s">
        <v>28</v>
      </c>
      <c r="B147" s="41">
        <v>43779</v>
      </c>
      <c r="C147" s="21" t="s">
        <v>219</v>
      </c>
      <c r="D147" s="49" t="s">
        <v>43</v>
      </c>
      <c r="E147" s="16">
        <v>43779</v>
      </c>
      <c r="F147" s="2">
        <v>22</v>
      </c>
      <c r="G147" s="2">
        <v>24</v>
      </c>
      <c r="H147" s="2">
        <v>21</v>
      </c>
      <c r="I147" s="2">
        <v>21</v>
      </c>
      <c r="J147" s="4">
        <f t="shared" si="24"/>
        <v>88</v>
      </c>
      <c r="K147" s="73">
        <f t="shared" si="25"/>
        <v>22</v>
      </c>
      <c r="L147" s="18">
        <f t="shared" si="26"/>
        <v>3</v>
      </c>
      <c r="M147" s="41"/>
    </row>
    <row r="148" spans="1:15" s="9" customFormat="1" ht="18" x14ac:dyDescent="0.25">
      <c r="A148" s="29" t="s">
        <v>29</v>
      </c>
      <c r="B148" s="41">
        <v>46026</v>
      </c>
      <c r="C148" s="21" t="s">
        <v>232</v>
      </c>
      <c r="D148" s="49" t="s">
        <v>44</v>
      </c>
      <c r="E148" s="16">
        <v>46026</v>
      </c>
      <c r="F148" s="2">
        <v>21</v>
      </c>
      <c r="G148" s="2">
        <v>20</v>
      </c>
      <c r="H148" s="2">
        <v>22</v>
      </c>
      <c r="I148" s="2">
        <v>25</v>
      </c>
      <c r="J148" s="4">
        <f t="shared" si="24"/>
        <v>88</v>
      </c>
      <c r="K148" s="73">
        <f t="shared" si="25"/>
        <v>22</v>
      </c>
      <c r="L148" s="18">
        <f t="shared" si="26"/>
        <v>5</v>
      </c>
      <c r="M148" s="41"/>
      <c r="O148" s="9" t="s">
        <v>115</v>
      </c>
    </row>
    <row r="149" spans="1:15" s="9" customFormat="1" ht="18" x14ac:dyDescent="0.25">
      <c r="A149" s="29" t="s">
        <v>30</v>
      </c>
      <c r="B149" s="41">
        <v>40393</v>
      </c>
      <c r="C149" s="21" t="s">
        <v>201</v>
      </c>
      <c r="D149" s="49" t="s">
        <v>92</v>
      </c>
      <c r="E149" s="16">
        <v>40393</v>
      </c>
      <c r="F149" s="2">
        <v>22</v>
      </c>
      <c r="G149" s="2">
        <v>20</v>
      </c>
      <c r="H149" s="2">
        <v>22</v>
      </c>
      <c r="I149" s="2">
        <v>25</v>
      </c>
      <c r="J149" s="4">
        <f t="shared" si="24"/>
        <v>89</v>
      </c>
      <c r="K149" s="73">
        <f t="shared" si="25"/>
        <v>22.25</v>
      </c>
      <c r="L149" s="18">
        <f t="shared" si="26"/>
        <v>5</v>
      </c>
      <c r="M149" s="41"/>
    </row>
    <row r="150" spans="1:15" s="9" customFormat="1" ht="18" x14ac:dyDescent="0.25">
      <c r="A150" s="29" t="s">
        <v>31</v>
      </c>
      <c r="B150" s="41">
        <v>43598</v>
      </c>
      <c r="C150" s="21" t="s">
        <v>341</v>
      </c>
      <c r="D150" s="49" t="s">
        <v>47</v>
      </c>
      <c r="E150" s="16">
        <v>43598</v>
      </c>
      <c r="F150" s="2">
        <v>23</v>
      </c>
      <c r="G150" s="2">
        <v>20</v>
      </c>
      <c r="H150" s="2">
        <v>25</v>
      </c>
      <c r="I150" s="2">
        <v>21</v>
      </c>
      <c r="J150" s="4">
        <f t="shared" si="24"/>
        <v>89</v>
      </c>
      <c r="K150" s="73">
        <f t="shared" si="25"/>
        <v>22.25</v>
      </c>
      <c r="L150" s="18">
        <f t="shared" si="26"/>
        <v>5</v>
      </c>
      <c r="M150" s="41"/>
    </row>
    <row r="151" spans="1:15" s="9" customFormat="1" ht="18" x14ac:dyDescent="0.25">
      <c r="A151" s="29" t="s">
        <v>32</v>
      </c>
      <c r="B151" s="41">
        <v>23693</v>
      </c>
      <c r="C151" s="21" t="s">
        <v>228</v>
      </c>
      <c r="D151" s="49" t="s">
        <v>184</v>
      </c>
      <c r="E151" s="16">
        <v>23693</v>
      </c>
      <c r="F151" s="2">
        <v>24</v>
      </c>
      <c r="G151" s="2">
        <v>21</v>
      </c>
      <c r="H151" s="2">
        <v>23</v>
      </c>
      <c r="I151" s="2">
        <v>22</v>
      </c>
      <c r="J151" s="4">
        <f t="shared" si="24"/>
        <v>90</v>
      </c>
      <c r="K151" s="73">
        <f t="shared" si="25"/>
        <v>22.5</v>
      </c>
      <c r="L151" s="18">
        <f t="shared" si="26"/>
        <v>3</v>
      </c>
      <c r="M151" s="41"/>
    </row>
    <row r="152" spans="1:15" s="9" customFormat="1" ht="18" x14ac:dyDescent="0.25">
      <c r="A152" s="29" t="s">
        <v>33</v>
      </c>
      <c r="B152" s="41">
        <v>42332</v>
      </c>
      <c r="C152" s="21" t="s">
        <v>231</v>
      </c>
      <c r="D152" s="49" t="s">
        <v>47</v>
      </c>
      <c r="E152" s="16">
        <v>42332</v>
      </c>
      <c r="F152" s="2">
        <v>24</v>
      </c>
      <c r="G152" s="2">
        <v>21</v>
      </c>
      <c r="H152" s="2">
        <v>24</v>
      </c>
      <c r="I152" s="2">
        <v>21</v>
      </c>
      <c r="J152" s="4">
        <f t="shared" si="24"/>
        <v>90</v>
      </c>
      <c r="K152" s="73">
        <f t="shared" si="25"/>
        <v>22.5</v>
      </c>
      <c r="L152" s="18">
        <f t="shared" si="26"/>
        <v>3</v>
      </c>
      <c r="M152" s="41"/>
    </row>
    <row r="153" spans="1:15" s="9" customFormat="1" ht="18" x14ac:dyDescent="0.25">
      <c r="A153" s="29" t="s">
        <v>34</v>
      </c>
      <c r="B153" s="41">
        <v>43587</v>
      </c>
      <c r="C153" s="21" t="s">
        <v>223</v>
      </c>
      <c r="D153" s="49" t="s">
        <v>88</v>
      </c>
      <c r="E153" s="16">
        <v>43587</v>
      </c>
      <c r="F153" s="2">
        <v>22</v>
      </c>
      <c r="G153" s="2">
        <v>24</v>
      </c>
      <c r="H153" s="2">
        <v>24</v>
      </c>
      <c r="I153" s="2">
        <v>21</v>
      </c>
      <c r="J153" s="4">
        <f t="shared" si="24"/>
        <v>91</v>
      </c>
      <c r="K153" s="73">
        <f t="shared" si="25"/>
        <v>22.75</v>
      </c>
      <c r="L153" s="18">
        <f t="shared" si="26"/>
        <v>3</v>
      </c>
      <c r="M153" s="41"/>
    </row>
    <row r="154" spans="1:15" s="9" customFormat="1" ht="18" x14ac:dyDescent="0.25">
      <c r="A154" s="29" t="s">
        <v>35</v>
      </c>
      <c r="B154" s="41">
        <v>28747</v>
      </c>
      <c r="C154" s="21" t="s">
        <v>340</v>
      </c>
      <c r="D154" s="49" t="s">
        <v>282</v>
      </c>
      <c r="E154" s="16">
        <v>28747</v>
      </c>
      <c r="F154" s="2">
        <v>24</v>
      </c>
      <c r="G154" s="2">
        <v>21</v>
      </c>
      <c r="H154" s="2">
        <v>22</v>
      </c>
      <c r="I154" s="2">
        <v>25</v>
      </c>
      <c r="J154" s="4">
        <f t="shared" si="24"/>
        <v>92</v>
      </c>
      <c r="K154" s="73">
        <f t="shared" si="25"/>
        <v>23</v>
      </c>
      <c r="L154" s="18">
        <f t="shared" si="26"/>
        <v>4</v>
      </c>
      <c r="M154" s="41" t="s">
        <v>11</v>
      </c>
    </row>
    <row r="155" spans="1:15" s="9" customFormat="1" ht="18" x14ac:dyDescent="0.25">
      <c r="A155" s="29" t="s">
        <v>51</v>
      </c>
      <c r="B155" s="41">
        <v>39964</v>
      </c>
      <c r="C155" s="21" t="s">
        <v>332</v>
      </c>
      <c r="D155" s="49" t="s">
        <v>92</v>
      </c>
      <c r="E155" s="16">
        <v>39964</v>
      </c>
      <c r="F155" s="2">
        <v>25</v>
      </c>
      <c r="G155" s="2">
        <v>21</v>
      </c>
      <c r="H155" s="2">
        <v>24</v>
      </c>
      <c r="I155" s="2">
        <v>23</v>
      </c>
      <c r="J155" s="4">
        <f t="shared" si="24"/>
        <v>93</v>
      </c>
      <c r="K155" s="73">
        <f t="shared" si="25"/>
        <v>23.25</v>
      </c>
      <c r="L155" s="18">
        <f t="shared" si="26"/>
        <v>4</v>
      </c>
      <c r="M155" s="41"/>
    </row>
    <row r="156" spans="1:15" s="9" customFormat="1" ht="18" x14ac:dyDescent="0.25">
      <c r="A156" s="29" t="s">
        <v>53</v>
      </c>
      <c r="B156" s="41">
        <v>29939</v>
      </c>
      <c r="C156" s="21" t="s">
        <v>217</v>
      </c>
      <c r="D156" s="49" t="s">
        <v>43</v>
      </c>
      <c r="E156" s="16">
        <v>29939</v>
      </c>
      <c r="F156" s="2">
        <v>24</v>
      </c>
      <c r="G156" s="2">
        <v>24</v>
      </c>
      <c r="H156" s="2">
        <v>23</v>
      </c>
      <c r="I156" s="2">
        <v>23</v>
      </c>
      <c r="J156" s="4">
        <f t="shared" si="24"/>
        <v>94</v>
      </c>
      <c r="K156" s="73">
        <f t="shared" si="25"/>
        <v>23.5</v>
      </c>
      <c r="L156" s="18">
        <f t="shared" si="26"/>
        <v>1</v>
      </c>
      <c r="M156" s="41"/>
    </row>
    <row r="157" spans="1:15" s="9" customFormat="1" ht="18" x14ac:dyDescent="0.25">
      <c r="A157" s="29" t="s">
        <v>54</v>
      </c>
      <c r="B157" s="41">
        <v>28259</v>
      </c>
      <c r="C157" s="21" t="s">
        <v>213</v>
      </c>
      <c r="D157" s="49" t="s">
        <v>41</v>
      </c>
      <c r="E157" s="16">
        <v>28259</v>
      </c>
      <c r="F157" s="2">
        <v>24</v>
      </c>
      <c r="G157" s="2">
        <v>23</v>
      </c>
      <c r="H157" s="2">
        <v>25</v>
      </c>
      <c r="I157" s="2">
        <v>22</v>
      </c>
      <c r="J157" s="4">
        <f t="shared" si="24"/>
        <v>94</v>
      </c>
      <c r="K157" s="73">
        <f t="shared" si="25"/>
        <v>23.5</v>
      </c>
      <c r="L157" s="18">
        <f t="shared" si="26"/>
        <v>3</v>
      </c>
      <c r="M157" s="41"/>
    </row>
    <row r="158" spans="1:15" s="9" customFormat="1" ht="18" x14ac:dyDescent="0.25">
      <c r="A158" s="29" t="s">
        <v>55</v>
      </c>
      <c r="B158" s="41">
        <v>50094</v>
      </c>
      <c r="C158" s="21" t="s">
        <v>174</v>
      </c>
      <c r="D158" s="49" t="s">
        <v>45</v>
      </c>
      <c r="E158" s="16">
        <v>50094</v>
      </c>
      <c r="F158" s="2">
        <v>24</v>
      </c>
      <c r="G158" s="2">
        <v>23</v>
      </c>
      <c r="H158" s="2">
        <v>25</v>
      </c>
      <c r="I158" s="2">
        <v>22</v>
      </c>
      <c r="J158" s="4">
        <f t="shared" si="24"/>
        <v>94</v>
      </c>
      <c r="K158" s="73">
        <f t="shared" si="25"/>
        <v>23.5</v>
      </c>
      <c r="L158" s="18">
        <f t="shared" si="26"/>
        <v>3</v>
      </c>
      <c r="M158" s="41"/>
    </row>
    <row r="159" spans="1:15" s="9" customFormat="1" ht="18" x14ac:dyDescent="0.25">
      <c r="A159" s="29" t="s">
        <v>56</v>
      </c>
      <c r="B159" s="41">
        <v>43245</v>
      </c>
      <c r="C159" s="21" t="s">
        <v>338</v>
      </c>
      <c r="D159" s="49" t="s">
        <v>45</v>
      </c>
      <c r="E159" s="16">
        <v>43245</v>
      </c>
      <c r="F159" s="2">
        <v>23</v>
      </c>
      <c r="G159" s="2">
        <v>25</v>
      </c>
      <c r="H159" s="2">
        <v>24</v>
      </c>
      <c r="I159" s="2">
        <v>23</v>
      </c>
      <c r="J159" s="4">
        <f t="shared" si="24"/>
        <v>95</v>
      </c>
      <c r="K159" s="73">
        <f t="shared" si="25"/>
        <v>23.75</v>
      </c>
      <c r="L159" s="18">
        <f t="shared" si="26"/>
        <v>2</v>
      </c>
      <c r="M159" s="41"/>
    </row>
    <row r="160" spans="1:15" s="9" customFormat="1" ht="18" x14ac:dyDescent="0.25">
      <c r="A160" s="29" t="s">
        <v>57</v>
      </c>
      <c r="B160" s="41">
        <v>42588</v>
      </c>
      <c r="C160" s="21" t="s">
        <v>235</v>
      </c>
      <c r="D160" s="49" t="s">
        <v>44</v>
      </c>
      <c r="E160" s="16">
        <v>42588</v>
      </c>
      <c r="F160" s="2">
        <v>23</v>
      </c>
      <c r="G160" s="2">
        <v>24</v>
      </c>
      <c r="H160" s="2">
        <v>27</v>
      </c>
      <c r="I160" s="2">
        <v>21</v>
      </c>
      <c r="J160" s="4">
        <f t="shared" si="24"/>
        <v>95</v>
      </c>
      <c r="K160" s="73">
        <f t="shared" si="25"/>
        <v>23.75</v>
      </c>
      <c r="L160" s="18">
        <f t="shared" si="26"/>
        <v>6</v>
      </c>
      <c r="M160" s="41"/>
    </row>
    <row r="161" spans="1:13" s="9" customFormat="1" ht="18" x14ac:dyDescent="0.25">
      <c r="A161" s="29" t="s">
        <v>58</v>
      </c>
      <c r="B161" s="41">
        <v>34839</v>
      </c>
      <c r="C161" s="21" t="s">
        <v>229</v>
      </c>
      <c r="D161" s="49" t="s">
        <v>52</v>
      </c>
      <c r="E161" s="16">
        <v>34839</v>
      </c>
      <c r="F161" s="2">
        <v>25</v>
      </c>
      <c r="G161" s="2">
        <v>22</v>
      </c>
      <c r="H161" s="2">
        <v>24</v>
      </c>
      <c r="I161" s="2">
        <v>25</v>
      </c>
      <c r="J161" s="4">
        <f t="shared" si="24"/>
        <v>96</v>
      </c>
      <c r="K161" s="73">
        <f t="shared" si="25"/>
        <v>24</v>
      </c>
      <c r="L161" s="18">
        <f t="shared" si="26"/>
        <v>3</v>
      </c>
      <c r="M161" s="41"/>
    </row>
    <row r="162" spans="1:13" s="9" customFormat="1" ht="18" x14ac:dyDescent="0.25">
      <c r="A162" s="29" t="s">
        <v>59</v>
      </c>
      <c r="B162" s="41">
        <v>33442</v>
      </c>
      <c r="C162" s="21" t="s">
        <v>185</v>
      </c>
      <c r="D162" s="49" t="s">
        <v>52</v>
      </c>
      <c r="E162" s="16">
        <v>33442</v>
      </c>
      <c r="F162" s="2">
        <v>24</v>
      </c>
      <c r="G162" s="2">
        <v>25</v>
      </c>
      <c r="H162" s="2">
        <v>26</v>
      </c>
      <c r="I162" s="2">
        <v>22</v>
      </c>
      <c r="J162" s="4">
        <f t="shared" si="24"/>
        <v>97</v>
      </c>
      <c r="K162" s="73">
        <f t="shared" si="25"/>
        <v>24.25</v>
      </c>
      <c r="L162" s="18">
        <f t="shared" si="26"/>
        <v>4</v>
      </c>
      <c r="M162" s="41"/>
    </row>
    <row r="163" spans="1:13" s="9" customFormat="1" ht="18" x14ac:dyDescent="0.25">
      <c r="A163" s="29" t="s">
        <v>60</v>
      </c>
      <c r="B163" s="41">
        <v>30064</v>
      </c>
      <c r="C163" s="21" t="s">
        <v>218</v>
      </c>
      <c r="D163" s="49" t="s">
        <v>43</v>
      </c>
      <c r="E163" s="16">
        <v>30064</v>
      </c>
      <c r="F163" s="2">
        <v>24</v>
      </c>
      <c r="G163" s="2">
        <v>22</v>
      </c>
      <c r="H163" s="2">
        <v>27</v>
      </c>
      <c r="I163" s="2">
        <v>24</v>
      </c>
      <c r="J163" s="4">
        <f t="shared" si="24"/>
        <v>97</v>
      </c>
      <c r="K163" s="73">
        <f t="shared" si="25"/>
        <v>24.25</v>
      </c>
      <c r="L163" s="18">
        <f t="shared" si="26"/>
        <v>5</v>
      </c>
      <c r="M163" s="41"/>
    </row>
    <row r="164" spans="1:13" s="9" customFormat="1" ht="18" x14ac:dyDescent="0.25">
      <c r="A164" s="29" t="s">
        <v>61</v>
      </c>
      <c r="B164" s="41">
        <v>43682</v>
      </c>
      <c r="C164" s="21" t="s">
        <v>222</v>
      </c>
      <c r="D164" s="49" t="s">
        <v>43</v>
      </c>
      <c r="E164" s="16">
        <v>43682</v>
      </c>
      <c r="F164" s="2">
        <v>25</v>
      </c>
      <c r="G164" s="2">
        <v>24</v>
      </c>
      <c r="H164" s="2">
        <v>25</v>
      </c>
      <c r="I164" s="2">
        <v>24</v>
      </c>
      <c r="J164" s="4">
        <f t="shared" si="24"/>
        <v>98</v>
      </c>
      <c r="K164" s="73">
        <f t="shared" si="25"/>
        <v>24.5</v>
      </c>
      <c r="L164" s="18">
        <f t="shared" si="26"/>
        <v>1</v>
      </c>
      <c r="M164" s="41"/>
    </row>
    <row r="165" spans="1:13" s="9" customFormat="1" ht="18" x14ac:dyDescent="0.25">
      <c r="A165" s="29" t="s">
        <v>62</v>
      </c>
      <c r="B165" s="41">
        <v>48931</v>
      </c>
      <c r="C165" s="21" t="s">
        <v>209</v>
      </c>
      <c r="D165" s="49" t="s">
        <v>40</v>
      </c>
      <c r="E165" s="16">
        <v>48931</v>
      </c>
      <c r="F165" s="2">
        <v>27</v>
      </c>
      <c r="G165" s="2">
        <v>26</v>
      </c>
      <c r="H165" s="2">
        <v>23</v>
      </c>
      <c r="I165" s="2">
        <v>24</v>
      </c>
      <c r="J165" s="4">
        <f t="shared" si="24"/>
        <v>100</v>
      </c>
      <c r="K165" s="73">
        <f t="shared" si="25"/>
        <v>25</v>
      </c>
      <c r="L165" s="18">
        <f t="shared" si="26"/>
        <v>4</v>
      </c>
      <c r="M165" s="41"/>
    </row>
    <row r="166" spans="1:13" s="9" customFormat="1" ht="18" x14ac:dyDescent="0.25">
      <c r="A166" s="29" t="s">
        <v>63</v>
      </c>
      <c r="B166" s="41">
        <v>66452</v>
      </c>
      <c r="C166" s="21" t="s">
        <v>333</v>
      </c>
      <c r="D166" s="49" t="s">
        <v>163</v>
      </c>
      <c r="E166" s="16">
        <v>66452</v>
      </c>
      <c r="F166" s="2">
        <v>29</v>
      </c>
      <c r="G166" s="2">
        <v>24</v>
      </c>
      <c r="H166" s="2">
        <v>24</v>
      </c>
      <c r="I166" s="2">
        <v>23</v>
      </c>
      <c r="J166" s="4">
        <f t="shared" si="24"/>
        <v>100</v>
      </c>
      <c r="K166" s="73">
        <f t="shared" si="25"/>
        <v>25</v>
      </c>
      <c r="L166" s="18">
        <f t="shared" si="26"/>
        <v>6</v>
      </c>
      <c r="M166" s="41"/>
    </row>
    <row r="167" spans="1:13" s="9" customFormat="1" ht="18" x14ac:dyDescent="0.25">
      <c r="A167" s="29" t="s">
        <v>64</v>
      </c>
      <c r="B167" s="41">
        <v>47260</v>
      </c>
      <c r="C167" s="21" t="s">
        <v>334</v>
      </c>
      <c r="D167" s="77" t="s">
        <v>163</v>
      </c>
      <c r="E167" s="16">
        <v>47260</v>
      </c>
      <c r="F167" s="2">
        <v>25</v>
      </c>
      <c r="G167" s="2">
        <v>25</v>
      </c>
      <c r="H167" s="2">
        <v>26</v>
      </c>
      <c r="I167" s="2">
        <v>28</v>
      </c>
      <c r="J167" s="4">
        <f t="shared" si="24"/>
        <v>104</v>
      </c>
      <c r="K167" s="73">
        <f t="shared" si="25"/>
        <v>26</v>
      </c>
      <c r="L167" s="18">
        <f t="shared" si="26"/>
        <v>3</v>
      </c>
      <c r="M167" s="41"/>
    </row>
    <row r="168" spans="1:13" s="9" customFormat="1" ht="18" x14ac:dyDescent="0.25">
      <c r="A168" s="29" t="s">
        <v>65</v>
      </c>
      <c r="B168" s="41">
        <v>45597</v>
      </c>
      <c r="C168" s="21" t="s">
        <v>206</v>
      </c>
      <c r="D168" s="49" t="s">
        <v>163</v>
      </c>
      <c r="E168" s="16">
        <v>45597</v>
      </c>
      <c r="F168" s="2">
        <v>28</v>
      </c>
      <c r="G168" s="2">
        <v>24</v>
      </c>
      <c r="H168" s="2">
        <v>25</v>
      </c>
      <c r="I168" s="2">
        <v>27</v>
      </c>
      <c r="J168" s="4">
        <f t="shared" si="24"/>
        <v>104</v>
      </c>
      <c r="K168" s="73">
        <f t="shared" si="25"/>
        <v>26</v>
      </c>
      <c r="L168" s="18">
        <f t="shared" si="26"/>
        <v>4</v>
      </c>
      <c r="M168" s="41"/>
    </row>
    <row r="169" spans="1:13" s="9" customFormat="1" ht="18" x14ac:dyDescent="0.25">
      <c r="A169" s="29" t="s">
        <v>66</v>
      </c>
      <c r="B169" s="41">
        <v>37752</v>
      </c>
      <c r="C169" s="21" t="s">
        <v>227</v>
      </c>
      <c r="D169" s="49" t="s">
        <v>78</v>
      </c>
      <c r="E169" s="16">
        <v>37752</v>
      </c>
      <c r="F169" s="2">
        <v>23</v>
      </c>
      <c r="G169" s="2">
        <v>27</v>
      </c>
      <c r="H169" s="2">
        <v>25</v>
      </c>
      <c r="I169" s="2">
        <v>29</v>
      </c>
      <c r="J169" s="4">
        <f t="shared" si="24"/>
        <v>104</v>
      </c>
      <c r="K169" s="73">
        <f t="shared" si="25"/>
        <v>26</v>
      </c>
      <c r="L169" s="18">
        <f t="shared" si="26"/>
        <v>6</v>
      </c>
      <c r="M169" s="41"/>
    </row>
    <row r="170" spans="1:13" s="9" customFormat="1" ht="18" x14ac:dyDescent="0.25">
      <c r="A170" s="29" t="s">
        <v>67</v>
      </c>
      <c r="B170" s="41">
        <v>66399</v>
      </c>
      <c r="C170" s="21" t="s">
        <v>226</v>
      </c>
      <c r="D170" s="49" t="s">
        <v>46</v>
      </c>
      <c r="E170" s="16">
        <v>66399</v>
      </c>
      <c r="F170" s="2">
        <v>31</v>
      </c>
      <c r="G170" s="2">
        <v>25</v>
      </c>
      <c r="H170" s="2">
        <v>24</v>
      </c>
      <c r="I170" s="2">
        <v>24</v>
      </c>
      <c r="J170" s="4">
        <f t="shared" si="24"/>
        <v>104</v>
      </c>
      <c r="K170" s="73">
        <f t="shared" si="25"/>
        <v>26</v>
      </c>
      <c r="L170" s="18">
        <f t="shared" si="26"/>
        <v>7</v>
      </c>
      <c r="M170" s="41"/>
    </row>
    <row r="171" spans="1:13" s="9" customFormat="1" ht="18" x14ac:dyDescent="0.25">
      <c r="A171" s="29" t="s">
        <v>68</v>
      </c>
      <c r="B171" s="41">
        <v>65947</v>
      </c>
      <c r="C171" s="21" t="s">
        <v>268</v>
      </c>
      <c r="D171" s="49" t="s">
        <v>92</v>
      </c>
      <c r="E171" s="16">
        <v>65947</v>
      </c>
      <c r="F171" s="2">
        <v>29</v>
      </c>
      <c r="G171" s="2">
        <v>26</v>
      </c>
      <c r="H171" s="2">
        <v>27</v>
      </c>
      <c r="I171" s="2">
        <v>23</v>
      </c>
      <c r="J171" s="4">
        <f t="shared" si="24"/>
        <v>105</v>
      </c>
      <c r="K171" s="73">
        <f t="shared" si="25"/>
        <v>26.25</v>
      </c>
      <c r="L171" s="18">
        <f t="shared" si="26"/>
        <v>6</v>
      </c>
      <c r="M171" s="41"/>
    </row>
    <row r="172" spans="1:13" s="9" customFormat="1" ht="18" x14ac:dyDescent="0.25">
      <c r="A172" s="29" t="s">
        <v>69</v>
      </c>
      <c r="B172" s="41">
        <v>66258</v>
      </c>
      <c r="C172" s="21" t="s">
        <v>202</v>
      </c>
      <c r="D172" s="49" t="s">
        <v>92</v>
      </c>
      <c r="E172" s="16">
        <v>66258</v>
      </c>
      <c r="F172" s="2">
        <v>26</v>
      </c>
      <c r="G172" s="2">
        <v>26</v>
      </c>
      <c r="H172" s="2">
        <v>30</v>
      </c>
      <c r="I172" s="2">
        <v>23</v>
      </c>
      <c r="J172" s="4">
        <f t="shared" si="24"/>
        <v>105</v>
      </c>
      <c r="K172" s="73">
        <f t="shared" si="25"/>
        <v>26.25</v>
      </c>
      <c r="L172" s="18">
        <f t="shared" si="26"/>
        <v>7</v>
      </c>
      <c r="M172" s="41"/>
    </row>
    <row r="173" spans="1:13" s="9" customFormat="1" ht="18" x14ac:dyDescent="0.25">
      <c r="A173" s="29" t="s">
        <v>70</v>
      </c>
      <c r="B173" s="41">
        <v>746</v>
      </c>
      <c r="C173" s="21" t="s">
        <v>337</v>
      </c>
      <c r="D173" s="49" t="s">
        <v>43</v>
      </c>
      <c r="E173" s="16">
        <v>746</v>
      </c>
      <c r="F173" s="2">
        <v>26</v>
      </c>
      <c r="G173" s="2">
        <v>28</v>
      </c>
      <c r="H173" s="2">
        <v>27</v>
      </c>
      <c r="I173" s="2">
        <v>25</v>
      </c>
      <c r="J173" s="4">
        <f t="shared" si="24"/>
        <v>106</v>
      </c>
      <c r="K173" s="73">
        <f t="shared" si="25"/>
        <v>26.5</v>
      </c>
      <c r="L173" s="18">
        <f t="shared" si="26"/>
        <v>3</v>
      </c>
      <c r="M173" s="41"/>
    </row>
    <row r="174" spans="1:13" s="9" customFormat="1" ht="18" x14ac:dyDescent="0.25">
      <c r="A174" s="29" t="s">
        <v>71</v>
      </c>
      <c r="B174" s="41">
        <v>33427</v>
      </c>
      <c r="C174" s="21" t="s">
        <v>215</v>
      </c>
      <c r="D174" s="49" t="s">
        <v>111</v>
      </c>
      <c r="E174" s="16">
        <v>33427</v>
      </c>
      <c r="F174" s="2">
        <v>24</v>
      </c>
      <c r="G174" s="2">
        <v>29</v>
      </c>
      <c r="H174" s="2">
        <v>29</v>
      </c>
      <c r="I174" s="2">
        <v>26</v>
      </c>
      <c r="J174" s="4">
        <f t="shared" si="24"/>
        <v>108</v>
      </c>
      <c r="K174" s="73">
        <f t="shared" si="25"/>
        <v>27</v>
      </c>
      <c r="L174" s="18">
        <f t="shared" si="26"/>
        <v>5</v>
      </c>
      <c r="M174" s="41"/>
    </row>
    <row r="175" spans="1:13" s="9" customFormat="1" ht="18" x14ac:dyDescent="0.25">
      <c r="A175" s="29" t="s">
        <v>113</v>
      </c>
      <c r="B175" s="41">
        <v>41894</v>
      </c>
      <c r="C175" s="21" t="s">
        <v>342</v>
      </c>
      <c r="D175" s="49" t="s">
        <v>44</v>
      </c>
      <c r="E175" s="16">
        <v>41894</v>
      </c>
      <c r="F175" s="2">
        <v>22</v>
      </c>
      <c r="G175" s="2">
        <v>24</v>
      </c>
      <c r="H175" s="2">
        <v>26</v>
      </c>
      <c r="I175" s="2">
        <v>36</v>
      </c>
      <c r="J175" s="4">
        <f t="shared" si="24"/>
        <v>108</v>
      </c>
      <c r="K175" s="73">
        <f t="shared" si="25"/>
        <v>27</v>
      </c>
      <c r="L175" s="18">
        <f t="shared" si="26"/>
        <v>14</v>
      </c>
      <c r="M175" s="41"/>
    </row>
    <row r="176" spans="1:13" s="9" customFormat="1" ht="18" x14ac:dyDescent="0.25">
      <c r="A176" s="29" t="s">
        <v>116</v>
      </c>
      <c r="B176" s="41">
        <v>34092</v>
      </c>
      <c r="C176" s="21" t="s">
        <v>225</v>
      </c>
      <c r="D176" s="83" t="s">
        <v>177</v>
      </c>
      <c r="E176" s="16">
        <v>34092</v>
      </c>
      <c r="F176" s="2">
        <v>30</v>
      </c>
      <c r="G176" s="2">
        <v>29</v>
      </c>
      <c r="H176" s="2">
        <v>27</v>
      </c>
      <c r="I176" s="2">
        <v>24</v>
      </c>
      <c r="J176" s="4">
        <f t="shared" si="24"/>
        <v>110</v>
      </c>
      <c r="K176" s="73">
        <f t="shared" si="25"/>
        <v>27.5</v>
      </c>
      <c r="L176" s="18">
        <f t="shared" si="26"/>
        <v>6</v>
      </c>
      <c r="M176" s="41"/>
    </row>
    <row r="177" spans="1:13" s="9" customFormat="1" ht="18" x14ac:dyDescent="0.25">
      <c r="A177" s="29" t="s">
        <v>117</v>
      </c>
      <c r="B177" s="41">
        <v>44146</v>
      </c>
      <c r="C177" s="21" t="s">
        <v>220</v>
      </c>
      <c r="D177" s="83" t="s">
        <v>43</v>
      </c>
      <c r="E177" s="16">
        <v>44146</v>
      </c>
      <c r="F177" s="2">
        <v>24</v>
      </c>
      <c r="G177" s="2">
        <v>27</v>
      </c>
      <c r="H177" s="2">
        <v>26</v>
      </c>
      <c r="I177" s="2">
        <v>33</v>
      </c>
      <c r="J177" s="4">
        <f t="shared" si="24"/>
        <v>110</v>
      </c>
      <c r="K177" s="73">
        <f t="shared" si="25"/>
        <v>27.5</v>
      </c>
      <c r="L177" s="18">
        <f t="shared" si="26"/>
        <v>9</v>
      </c>
      <c r="M177" s="41"/>
    </row>
    <row r="178" spans="1:13" s="9" customFormat="1" ht="18" x14ac:dyDescent="0.25">
      <c r="A178" s="29" t="s">
        <v>121</v>
      </c>
      <c r="B178" s="41">
        <v>66837</v>
      </c>
      <c r="C178" s="21" t="s">
        <v>212</v>
      </c>
      <c r="D178" s="83" t="s">
        <v>41</v>
      </c>
      <c r="E178" s="16">
        <v>66837</v>
      </c>
      <c r="F178" s="2">
        <v>28</v>
      </c>
      <c r="G178" s="2">
        <v>29</v>
      </c>
      <c r="H178" s="2">
        <v>28</v>
      </c>
      <c r="I178" s="2">
        <v>26</v>
      </c>
      <c r="J178" s="4">
        <f t="shared" si="24"/>
        <v>111</v>
      </c>
      <c r="K178" s="73">
        <f t="shared" si="25"/>
        <v>27.75</v>
      </c>
      <c r="L178" s="18">
        <f t="shared" si="26"/>
        <v>3</v>
      </c>
      <c r="M178" s="41"/>
    </row>
    <row r="179" spans="1:13" s="9" customFormat="1" ht="18" x14ac:dyDescent="0.25">
      <c r="A179" s="29" t="s">
        <v>122</v>
      </c>
      <c r="B179" s="41">
        <v>45662</v>
      </c>
      <c r="C179" s="21" t="s">
        <v>200</v>
      </c>
      <c r="D179" s="83" t="s">
        <v>92</v>
      </c>
      <c r="E179" s="16">
        <v>45662</v>
      </c>
      <c r="F179" s="2">
        <v>28</v>
      </c>
      <c r="G179" s="2">
        <v>24</v>
      </c>
      <c r="H179" s="2">
        <v>31</v>
      </c>
      <c r="I179" s="2">
        <v>28</v>
      </c>
      <c r="J179" s="4">
        <f t="shared" si="24"/>
        <v>111</v>
      </c>
      <c r="K179" s="73">
        <f t="shared" si="25"/>
        <v>27.75</v>
      </c>
      <c r="L179" s="18">
        <f t="shared" si="26"/>
        <v>7</v>
      </c>
      <c r="M179" s="41"/>
    </row>
    <row r="180" spans="1:13" s="9" customFormat="1" ht="18" x14ac:dyDescent="0.25">
      <c r="A180" s="29" t="s">
        <v>123</v>
      </c>
      <c r="B180" s="41">
        <v>47135</v>
      </c>
      <c r="C180" s="21" t="s">
        <v>335</v>
      </c>
      <c r="D180" s="49" t="s">
        <v>163</v>
      </c>
      <c r="E180" s="16">
        <v>47135</v>
      </c>
      <c r="F180" s="2">
        <v>25</v>
      </c>
      <c r="G180" s="2">
        <v>29</v>
      </c>
      <c r="H180" s="2">
        <v>29</v>
      </c>
      <c r="I180" s="2">
        <v>29</v>
      </c>
      <c r="J180" s="4">
        <f t="shared" si="24"/>
        <v>112</v>
      </c>
      <c r="K180" s="73">
        <f t="shared" si="25"/>
        <v>28</v>
      </c>
      <c r="L180" s="18">
        <f t="shared" si="26"/>
        <v>4</v>
      </c>
      <c r="M180" s="41"/>
    </row>
    <row r="181" spans="1:13" s="9" customFormat="1" ht="18" x14ac:dyDescent="0.25">
      <c r="A181" s="29" t="s">
        <v>124</v>
      </c>
      <c r="B181" s="41">
        <v>36258</v>
      </c>
      <c r="C181" s="21" t="s">
        <v>203</v>
      </c>
      <c r="D181" s="50" t="s">
        <v>75</v>
      </c>
      <c r="E181" s="16">
        <v>36258</v>
      </c>
      <c r="F181" s="2">
        <v>29</v>
      </c>
      <c r="G181" s="2">
        <v>27</v>
      </c>
      <c r="H181" s="2">
        <v>29</v>
      </c>
      <c r="I181" s="2">
        <v>28</v>
      </c>
      <c r="J181" s="4">
        <f t="shared" si="24"/>
        <v>113</v>
      </c>
      <c r="K181" s="73">
        <f t="shared" si="25"/>
        <v>28.25</v>
      </c>
      <c r="L181" s="18">
        <f t="shared" si="26"/>
        <v>2</v>
      </c>
      <c r="M181" s="41"/>
    </row>
    <row r="182" spans="1:13" s="9" customFormat="1" ht="18" x14ac:dyDescent="0.25">
      <c r="A182" s="29" t="s">
        <v>125</v>
      </c>
      <c r="B182" s="41">
        <v>1989</v>
      </c>
      <c r="C182" s="21" t="s">
        <v>339</v>
      </c>
      <c r="D182" s="49" t="s">
        <v>45</v>
      </c>
      <c r="E182" s="16">
        <v>1989</v>
      </c>
      <c r="F182" s="2">
        <v>29</v>
      </c>
      <c r="G182" s="2">
        <v>26</v>
      </c>
      <c r="H182" s="2">
        <v>27</v>
      </c>
      <c r="I182" s="2">
        <v>31</v>
      </c>
      <c r="J182" s="4">
        <f t="shared" si="24"/>
        <v>113</v>
      </c>
      <c r="K182" s="73">
        <f t="shared" si="25"/>
        <v>28.25</v>
      </c>
      <c r="L182" s="18">
        <f t="shared" si="26"/>
        <v>5</v>
      </c>
      <c r="M182" s="41"/>
    </row>
    <row r="183" spans="1:13" s="9" customFormat="1" ht="18" x14ac:dyDescent="0.25">
      <c r="A183" s="29" t="s">
        <v>126</v>
      </c>
      <c r="B183" s="41">
        <v>35436</v>
      </c>
      <c r="C183" s="21" t="s">
        <v>205</v>
      </c>
      <c r="D183" s="49" t="s">
        <v>163</v>
      </c>
      <c r="E183" s="16">
        <v>35436</v>
      </c>
      <c r="F183" s="2">
        <v>37</v>
      </c>
      <c r="G183" s="2">
        <v>26</v>
      </c>
      <c r="H183" s="2">
        <v>28</v>
      </c>
      <c r="I183" s="2">
        <v>22</v>
      </c>
      <c r="J183" s="4">
        <f t="shared" si="24"/>
        <v>113</v>
      </c>
      <c r="K183" s="73">
        <f t="shared" si="25"/>
        <v>28.25</v>
      </c>
      <c r="L183" s="18">
        <f t="shared" si="26"/>
        <v>15</v>
      </c>
      <c r="M183" s="41"/>
    </row>
    <row r="184" spans="1:13" s="9" customFormat="1" ht="18" x14ac:dyDescent="0.25">
      <c r="A184" s="29" t="s">
        <v>328</v>
      </c>
      <c r="B184" s="41">
        <v>38040</v>
      </c>
      <c r="C184" s="21" t="s">
        <v>207</v>
      </c>
      <c r="D184" s="50" t="s">
        <v>284</v>
      </c>
      <c r="E184" s="16">
        <v>38040</v>
      </c>
      <c r="F184" s="2">
        <v>24</v>
      </c>
      <c r="G184" s="2">
        <v>28</v>
      </c>
      <c r="H184" s="2">
        <v>34</v>
      </c>
      <c r="I184" s="2">
        <v>28</v>
      </c>
      <c r="J184" s="4">
        <f t="shared" si="24"/>
        <v>114</v>
      </c>
      <c r="K184" s="73">
        <f t="shared" si="25"/>
        <v>28.5</v>
      </c>
      <c r="L184" s="18">
        <f t="shared" si="26"/>
        <v>10</v>
      </c>
      <c r="M184" s="41"/>
    </row>
    <row r="185" spans="1:13" s="9" customFormat="1" ht="18" x14ac:dyDescent="0.25">
      <c r="A185" s="29" t="s">
        <v>329</v>
      </c>
      <c r="B185" s="41">
        <v>29859</v>
      </c>
      <c r="C185" s="21" t="s">
        <v>210</v>
      </c>
      <c r="D185" s="50" t="s">
        <v>40</v>
      </c>
      <c r="E185" s="16">
        <v>29859</v>
      </c>
      <c r="F185" s="2">
        <v>36</v>
      </c>
      <c r="G185" s="2">
        <v>32</v>
      </c>
      <c r="H185" s="2">
        <v>31</v>
      </c>
      <c r="I185" s="2">
        <v>29</v>
      </c>
      <c r="J185" s="4">
        <f t="shared" si="24"/>
        <v>128</v>
      </c>
      <c r="K185" s="73">
        <f t="shared" si="25"/>
        <v>32</v>
      </c>
      <c r="L185" s="18">
        <f t="shared" si="26"/>
        <v>7</v>
      </c>
      <c r="M185" s="41"/>
    </row>
    <row r="186" spans="1:13" s="9" customFormat="1" ht="18" x14ac:dyDescent="0.25">
      <c r="A186" s="29"/>
      <c r="B186" s="41"/>
      <c r="C186" s="21"/>
      <c r="D186" s="52"/>
      <c r="E186" s="16"/>
      <c r="F186" s="2"/>
      <c r="G186" s="2"/>
      <c r="H186" s="2"/>
      <c r="I186" s="2"/>
      <c r="J186" s="4"/>
      <c r="K186" s="17"/>
      <c r="L186" s="18"/>
      <c r="M186" s="41"/>
    </row>
    <row r="187" spans="1:13" s="9" customFormat="1" ht="18" x14ac:dyDescent="0.25">
      <c r="A187" s="29"/>
      <c r="B187" s="41"/>
      <c r="C187" s="21"/>
      <c r="D187" s="52"/>
      <c r="E187" s="16"/>
      <c r="F187" s="2"/>
      <c r="G187" s="2"/>
      <c r="H187" s="2"/>
      <c r="I187" s="2"/>
      <c r="J187" s="4"/>
      <c r="K187" s="17"/>
      <c r="L187" s="18"/>
      <c r="M187" s="41"/>
    </row>
    <row r="188" spans="1:13" s="1" customFormat="1" ht="19.5" x14ac:dyDescent="0.25">
      <c r="A188" s="41"/>
      <c r="B188" s="41" t="str">
        <f t="shared" si="19"/>
        <v>Paßnr.</v>
      </c>
      <c r="C188" s="20" t="s">
        <v>79</v>
      </c>
      <c r="D188" s="14" t="s">
        <v>37</v>
      </c>
      <c r="E188" s="14" t="s">
        <v>38</v>
      </c>
      <c r="F188" s="2" t="s">
        <v>14</v>
      </c>
      <c r="G188" s="2" t="s">
        <v>15</v>
      </c>
      <c r="H188" s="2" t="s">
        <v>16</v>
      </c>
      <c r="I188" s="2" t="s">
        <v>17</v>
      </c>
      <c r="J188" s="14" t="s">
        <v>10</v>
      </c>
      <c r="K188" s="14" t="s">
        <v>18</v>
      </c>
      <c r="L188" s="14" t="s">
        <v>19</v>
      </c>
    </row>
    <row r="189" spans="1:13" s="9" customFormat="1" ht="18" x14ac:dyDescent="0.25">
      <c r="A189" s="29" t="s">
        <v>20</v>
      </c>
      <c r="B189" s="41">
        <v>17986</v>
      </c>
      <c r="C189" s="21" t="s">
        <v>257</v>
      </c>
      <c r="D189" s="49" t="s">
        <v>44</v>
      </c>
      <c r="E189" s="16">
        <v>17986</v>
      </c>
      <c r="F189" s="2">
        <v>19</v>
      </c>
      <c r="G189" s="2">
        <v>22</v>
      </c>
      <c r="H189" s="2">
        <v>21</v>
      </c>
      <c r="I189" s="2">
        <v>20</v>
      </c>
      <c r="J189" s="4">
        <f t="shared" ref="J189:J220" si="27">SUM(F189:I189)</f>
        <v>82</v>
      </c>
      <c r="K189" s="73">
        <f t="shared" ref="K189:K220" si="28">SUM(J189)/4</f>
        <v>20.5</v>
      </c>
      <c r="L189" s="18">
        <f t="shared" ref="L189:L220" si="29">IF(F189&gt;0,(MAX(F189:I189)-MIN(F189:I189)),"0")</f>
        <v>3</v>
      </c>
      <c r="M189" s="41"/>
    </row>
    <row r="190" spans="1:13" s="9" customFormat="1" ht="18" x14ac:dyDescent="0.25">
      <c r="A190" s="29" t="s">
        <v>22</v>
      </c>
      <c r="B190" s="41">
        <v>6524</v>
      </c>
      <c r="C190" s="21" t="s">
        <v>255</v>
      </c>
      <c r="D190" s="49" t="s">
        <v>184</v>
      </c>
      <c r="E190" s="16">
        <v>6524</v>
      </c>
      <c r="F190" s="2">
        <v>23</v>
      </c>
      <c r="G190" s="2">
        <v>22</v>
      </c>
      <c r="H190" s="2">
        <v>20</v>
      </c>
      <c r="I190" s="2">
        <v>23</v>
      </c>
      <c r="J190" s="4">
        <f t="shared" si="27"/>
        <v>88</v>
      </c>
      <c r="K190" s="73">
        <f t="shared" si="28"/>
        <v>22</v>
      </c>
      <c r="L190" s="18">
        <f t="shared" si="29"/>
        <v>3</v>
      </c>
      <c r="M190" s="41"/>
    </row>
    <row r="191" spans="1:13" s="9" customFormat="1" ht="18" x14ac:dyDescent="0.25">
      <c r="A191" s="29" t="s">
        <v>23</v>
      </c>
      <c r="B191" s="41">
        <v>20291</v>
      </c>
      <c r="C191" s="21" t="s">
        <v>346</v>
      </c>
      <c r="D191" s="49" t="s">
        <v>40</v>
      </c>
      <c r="E191" s="16">
        <v>20291</v>
      </c>
      <c r="F191" s="2">
        <v>23</v>
      </c>
      <c r="G191" s="2">
        <v>22</v>
      </c>
      <c r="H191" s="2">
        <v>20</v>
      </c>
      <c r="I191" s="2">
        <v>24</v>
      </c>
      <c r="J191" s="4">
        <f t="shared" si="27"/>
        <v>89</v>
      </c>
      <c r="K191" s="73">
        <f t="shared" si="28"/>
        <v>22.25</v>
      </c>
      <c r="L191" s="18">
        <f t="shared" si="29"/>
        <v>4</v>
      </c>
      <c r="M191" s="41"/>
    </row>
    <row r="192" spans="1:13" s="9" customFormat="1" ht="18" x14ac:dyDescent="0.25">
      <c r="A192" s="29" t="s">
        <v>24</v>
      </c>
      <c r="B192" s="41">
        <v>61922</v>
      </c>
      <c r="C192" s="21" t="s">
        <v>250</v>
      </c>
      <c r="D192" s="49" t="s">
        <v>177</v>
      </c>
      <c r="E192" s="16">
        <v>61922</v>
      </c>
      <c r="F192" s="2">
        <v>21</v>
      </c>
      <c r="G192" s="2">
        <v>23</v>
      </c>
      <c r="H192" s="2">
        <v>25</v>
      </c>
      <c r="I192" s="2">
        <v>21</v>
      </c>
      <c r="J192" s="4">
        <f t="shared" si="27"/>
        <v>90</v>
      </c>
      <c r="K192" s="73">
        <f t="shared" si="28"/>
        <v>22.5</v>
      </c>
      <c r="L192" s="18">
        <f t="shared" si="29"/>
        <v>4</v>
      </c>
      <c r="M192" s="41"/>
    </row>
    <row r="193" spans="1:13" s="9" customFormat="1" ht="18" x14ac:dyDescent="0.25">
      <c r="A193" s="29" t="s">
        <v>25</v>
      </c>
      <c r="B193" s="41">
        <v>10260</v>
      </c>
      <c r="C193" s="21" t="s">
        <v>265</v>
      </c>
      <c r="D193" s="84" t="s">
        <v>42</v>
      </c>
      <c r="E193" s="16">
        <v>10260</v>
      </c>
      <c r="F193" s="2">
        <v>20</v>
      </c>
      <c r="G193" s="2">
        <v>22</v>
      </c>
      <c r="H193" s="2">
        <v>23</v>
      </c>
      <c r="I193" s="2">
        <v>25</v>
      </c>
      <c r="J193" s="4">
        <f t="shared" si="27"/>
        <v>90</v>
      </c>
      <c r="K193" s="73">
        <f t="shared" si="28"/>
        <v>22.5</v>
      </c>
      <c r="L193" s="18">
        <f t="shared" si="29"/>
        <v>5</v>
      </c>
      <c r="M193" s="41"/>
    </row>
    <row r="194" spans="1:13" s="9" customFormat="1" ht="18" x14ac:dyDescent="0.25">
      <c r="A194" s="29" t="s">
        <v>26</v>
      </c>
      <c r="B194" s="41">
        <v>756</v>
      </c>
      <c r="C194" s="21" t="s">
        <v>357</v>
      </c>
      <c r="D194" s="49" t="s">
        <v>88</v>
      </c>
      <c r="E194" s="16">
        <v>756</v>
      </c>
      <c r="F194" s="2">
        <v>24</v>
      </c>
      <c r="G194" s="2">
        <v>22</v>
      </c>
      <c r="H194" s="2">
        <v>24</v>
      </c>
      <c r="I194" s="2">
        <v>23</v>
      </c>
      <c r="J194" s="4">
        <f t="shared" si="27"/>
        <v>93</v>
      </c>
      <c r="K194" s="73">
        <f t="shared" si="28"/>
        <v>23.25</v>
      </c>
      <c r="L194" s="18">
        <f t="shared" si="29"/>
        <v>2</v>
      </c>
      <c r="M194" s="41"/>
    </row>
    <row r="195" spans="1:13" s="9" customFormat="1" ht="18" x14ac:dyDescent="0.25">
      <c r="A195" s="29" t="s">
        <v>27</v>
      </c>
      <c r="B195" s="41">
        <v>42690</v>
      </c>
      <c r="C195" s="21" t="s">
        <v>240</v>
      </c>
      <c r="D195" s="49" t="s">
        <v>41</v>
      </c>
      <c r="E195" s="16">
        <v>42690</v>
      </c>
      <c r="F195" s="2">
        <v>25</v>
      </c>
      <c r="G195" s="2">
        <v>23</v>
      </c>
      <c r="H195" s="2">
        <v>22</v>
      </c>
      <c r="I195" s="2">
        <v>23</v>
      </c>
      <c r="J195" s="4">
        <f t="shared" si="27"/>
        <v>93</v>
      </c>
      <c r="K195" s="73">
        <f t="shared" si="28"/>
        <v>23.25</v>
      </c>
      <c r="L195" s="18">
        <f t="shared" si="29"/>
        <v>3</v>
      </c>
      <c r="M195" s="41"/>
    </row>
    <row r="196" spans="1:13" s="9" customFormat="1" ht="18" x14ac:dyDescent="0.25">
      <c r="A196" s="29" t="s">
        <v>28</v>
      </c>
      <c r="B196" s="41">
        <v>5288</v>
      </c>
      <c r="C196" s="21" t="s">
        <v>243</v>
      </c>
      <c r="D196" s="49" t="s">
        <v>43</v>
      </c>
      <c r="E196" s="16">
        <v>5288</v>
      </c>
      <c r="F196" s="2">
        <v>21</v>
      </c>
      <c r="G196" s="2">
        <v>24</v>
      </c>
      <c r="H196" s="2">
        <v>25</v>
      </c>
      <c r="I196" s="2">
        <v>23</v>
      </c>
      <c r="J196" s="4">
        <f t="shared" si="27"/>
        <v>93</v>
      </c>
      <c r="K196" s="73">
        <f t="shared" si="28"/>
        <v>23.25</v>
      </c>
      <c r="L196" s="18">
        <f t="shared" si="29"/>
        <v>4</v>
      </c>
      <c r="M196" s="41"/>
    </row>
    <row r="197" spans="1:13" s="9" customFormat="1" ht="18" x14ac:dyDescent="0.25">
      <c r="A197" s="29" t="s">
        <v>29</v>
      </c>
      <c r="B197" s="41">
        <v>5225</v>
      </c>
      <c r="C197" s="21" t="s">
        <v>254</v>
      </c>
      <c r="D197" s="88" t="s">
        <v>184</v>
      </c>
      <c r="E197" s="16">
        <v>5225</v>
      </c>
      <c r="F197" s="2">
        <v>21</v>
      </c>
      <c r="G197" s="2">
        <v>25</v>
      </c>
      <c r="H197" s="2">
        <v>23</v>
      </c>
      <c r="I197" s="2">
        <v>24</v>
      </c>
      <c r="J197" s="4">
        <f t="shared" si="27"/>
        <v>93</v>
      </c>
      <c r="K197" s="73">
        <f t="shared" si="28"/>
        <v>23.25</v>
      </c>
      <c r="L197" s="18">
        <f t="shared" si="29"/>
        <v>4</v>
      </c>
      <c r="M197" s="41"/>
    </row>
    <row r="198" spans="1:13" s="9" customFormat="1" ht="18" x14ac:dyDescent="0.25">
      <c r="A198" s="29" t="s">
        <v>30</v>
      </c>
      <c r="B198" s="41">
        <v>66790</v>
      </c>
      <c r="C198" s="21" t="s">
        <v>224</v>
      </c>
      <c r="D198" s="49" t="s">
        <v>175</v>
      </c>
      <c r="E198" s="16">
        <v>66790</v>
      </c>
      <c r="F198" s="2">
        <v>26</v>
      </c>
      <c r="G198" s="2">
        <v>23</v>
      </c>
      <c r="H198" s="2">
        <v>23</v>
      </c>
      <c r="I198" s="2">
        <v>23</v>
      </c>
      <c r="J198" s="4">
        <f t="shared" si="27"/>
        <v>95</v>
      </c>
      <c r="K198" s="73">
        <f t="shared" si="28"/>
        <v>23.75</v>
      </c>
      <c r="L198" s="18">
        <f t="shared" si="29"/>
        <v>3</v>
      </c>
      <c r="M198" s="41"/>
    </row>
    <row r="199" spans="1:13" s="9" customFormat="1" ht="18" x14ac:dyDescent="0.25">
      <c r="A199" s="29" t="s">
        <v>31</v>
      </c>
      <c r="B199" s="41">
        <v>44123</v>
      </c>
      <c r="C199" s="21" t="s">
        <v>253</v>
      </c>
      <c r="D199" s="49" t="s">
        <v>49</v>
      </c>
      <c r="E199" s="16">
        <v>44123</v>
      </c>
      <c r="F199" s="2">
        <v>23</v>
      </c>
      <c r="G199" s="2">
        <v>27</v>
      </c>
      <c r="H199" s="2">
        <v>25</v>
      </c>
      <c r="I199" s="2">
        <v>23</v>
      </c>
      <c r="J199" s="4">
        <f t="shared" si="27"/>
        <v>98</v>
      </c>
      <c r="K199" s="73">
        <f t="shared" si="28"/>
        <v>24.5</v>
      </c>
      <c r="L199" s="18">
        <f t="shared" si="29"/>
        <v>4</v>
      </c>
      <c r="M199" s="41"/>
    </row>
    <row r="200" spans="1:13" s="9" customFormat="1" ht="18" x14ac:dyDescent="0.25">
      <c r="A200" s="29" t="s">
        <v>32</v>
      </c>
      <c r="B200" s="41">
        <v>61974</v>
      </c>
      <c r="C200" s="21" t="s">
        <v>239</v>
      </c>
      <c r="D200" s="49" t="s">
        <v>40</v>
      </c>
      <c r="E200" s="16">
        <v>61974</v>
      </c>
      <c r="F200" s="2">
        <v>22</v>
      </c>
      <c r="G200" s="2">
        <v>27</v>
      </c>
      <c r="H200" s="2">
        <v>25</v>
      </c>
      <c r="I200" s="2">
        <v>24</v>
      </c>
      <c r="J200" s="4">
        <f t="shared" si="27"/>
        <v>98</v>
      </c>
      <c r="K200" s="73">
        <f t="shared" si="28"/>
        <v>24.5</v>
      </c>
      <c r="L200" s="18">
        <f t="shared" si="29"/>
        <v>5</v>
      </c>
      <c r="M200" s="41"/>
    </row>
    <row r="201" spans="1:13" s="9" customFormat="1" ht="18" x14ac:dyDescent="0.25">
      <c r="A201" s="29" t="s">
        <v>33</v>
      </c>
      <c r="B201" s="41">
        <v>37074</v>
      </c>
      <c r="C201" s="21" t="s">
        <v>245</v>
      </c>
      <c r="D201" s="79" t="s">
        <v>88</v>
      </c>
      <c r="E201" s="16">
        <v>37074</v>
      </c>
      <c r="F201" s="2">
        <v>25</v>
      </c>
      <c r="G201" s="2">
        <v>24</v>
      </c>
      <c r="H201" s="2">
        <v>26</v>
      </c>
      <c r="I201" s="2">
        <v>25</v>
      </c>
      <c r="J201" s="4">
        <f t="shared" si="27"/>
        <v>100</v>
      </c>
      <c r="K201" s="73">
        <f t="shared" si="28"/>
        <v>25</v>
      </c>
      <c r="L201" s="18">
        <f t="shared" si="29"/>
        <v>2</v>
      </c>
      <c r="M201" s="41"/>
    </row>
    <row r="202" spans="1:13" s="9" customFormat="1" ht="18" x14ac:dyDescent="0.25">
      <c r="A202" s="29" t="s">
        <v>34</v>
      </c>
      <c r="B202" s="41">
        <v>43224</v>
      </c>
      <c r="C202" s="21" t="s">
        <v>256</v>
      </c>
      <c r="D202" s="49" t="s">
        <v>118</v>
      </c>
      <c r="E202" s="16">
        <v>43224</v>
      </c>
      <c r="F202" s="2">
        <v>22</v>
      </c>
      <c r="G202" s="2">
        <v>28</v>
      </c>
      <c r="H202" s="2">
        <v>25</v>
      </c>
      <c r="I202" s="2">
        <v>25</v>
      </c>
      <c r="J202" s="4">
        <f t="shared" si="27"/>
        <v>100</v>
      </c>
      <c r="K202" s="73">
        <f t="shared" si="28"/>
        <v>25</v>
      </c>
      <c r="L202" s="18">
        <f t="shared" si="29"/>
        <v>6</v>
      </c>
      <c r="M202" s="41"/>
    </row>
    <row r="203" spans="1:13" s="9" customFormat="1" ht="18" x14ac:dyDescent="0.25">
      <c r="A203" s="29" t="s">
        <v>35</v>
      </c>
      <c r="B203" s="41">
        <v>35801</v>
      </c>
      <c r="C203" s="21" t="s">
        <v>363</v>
      </c>
      <c r="D203" s="49" t="s">
        <v>47</v>
      </c>
      <c r="E203" s="16">
        <v>35801</v>
      </c>
      <c r="F203" s="2">
        <v>23</v>
      </c>
      <c r="G203" s="2">
        <v>29</v>
      </c>
      <c r="H203" s="2">
        <v>26</v>
      </c>
      <c r="I203" s="2">
        <v>22</v>
      </c>
      <c r="J203" s="4">
        <f t="shared" si="27"/>
        <v>100</v>
      </c>
      <c r="K203" s="73">
        <f t="shared" si="28"/>
        <v>25</v>
      </c>
      <c r="L203" s="18">
        <f t="shared" si="29"/>
        <v>7</v>
      </c>
      <c r="M203" s="41"/>
    </row>
    <row r="204" spans="1:13" s="9" customFormat="1" ht="18" x14ac:dyDescent="0.25">
      <c r="A204" s="29" t="s">
        <v>51</v>
      </c>
      <c r="B204" s="41">
        <v>21948</v>
      </c>
      <c r="C204" s="21" t="s">
        <v>356</v>
      </c>
      <c r="D204" s="49" t="s">
        <v>88</v>
      </c>
      <c r="E204" s="16">
        <v>21948</v>
      </c>
      <c r="F204" s="2">
        <v>28</v>
      </c>
      <c r="G204" s="2">
        <v>23</v>
      </c>
      <c r="H204" s="2">
        <v>22</v>
      </c>
      <c r="I204" s="2">
        <v>28</v>
      </c>
      <c r="J204" s="4">
        <f t="shared" si="27"/>
        <v>101</v>
      </c>
      <c r="K204" s="73">
        <f t="shared" si="28"/>
        <v>25.25</v>
      </c>
      <c r="L204" s="18">
        <f t="shared" si="29"/>
        <v>6</v>
      </c>
      <c r="M204" s="41"/>
    </row>
    <row r="205" spans="1:13" s="9" customFormat="1" ht="18" x14ac:dyDescent="0.25">
      <c r="A205" s="29" t="s">
        <v>53</v>
      </c>
      <c r="B205" s="41">
        <v>18367</v>
      </c>
      <c r="C205" s="21" t="s">
        <v>249</v>
      </c>
      <c r="D205" s="49" t="s">
        <v>177</v>
      </c>
      <c r="E205" s="16">
        <v>18367</v>
      </c>
      <c r="F205" s="2">
        <v>23</v>
      </c>
      <c r="G205" s="2">
        <v>25</v>
      </c>
      <c r="H205" s="2">
        <v>24</v>
      </c>
      <c r="I205" s="2">
        <v>29</v>
      </c>
      <c r="J205" s="4">
        <f t="shared" si="27"/>
        <v>101</v>
      </c>
      <c r="K205" s="73">
        <f t="shared" si="28"/>
        <v>25.25</v>
      </c>
      <c r="L205" s="18">
        <f t="shared" si="29"/>
        <v>6</v>
      </c>
      <c r="M205" s="41"/>
    </row>
    <row r="206" spans="1:13" s="9" customFormat="1" ht="18" x14ac:dyDescent="0.25">
      <c r="A206" s="29" t="s">
        <v>54</v>
      </c>
      <c r="B206" s="41">
        <v>33961</v>
      </c>
      <c r="C206" s="21" t="s">
        <v>263</v>
      </c>
      <c r="D206" s="49" t="s">
        <v>42</v>
      </c>
      <c r="E206" s="16">
        <v>33961</v>
      </c>
      <c r="F206" s="2">
        <v>25</v>
      </c>
      <c r="G206" s="2">
        <v>24</v>
      </c>
      <c r="H206" s="2">
        <v>26</v>
      </c>
      <c r="I206" s="2">
        <v>27</v>
      </c>
      <c r="J206" s="4">
        <f t="shared" si="27"/>
        <v>102</v>
      </c>
      <c r="K206" s="73">
        <f t="shared" si="28"/>
        <v>25.5</v>
      </c>
      <c r="L206" s="18">
        <f t="shared" si="29"/>
        <v>3</v>
      </c>
      <c r="M206" s="41"/>
    </row>
    <row r="207" spans="1:13" s="9" customFormat="1" ht="18" x14ac:dyDescent="0.25">
      <c r="A207" s="29" t="s">
        <v>55</v>
      </c>
      <c r="B207" s="41">
        <v>65852</v>
      </c>
      <c r="C207" s="21" t="s">
        <v>361</v>
      </c>
      <c r="D207" s="49" t="s">
        <v>276</v>
      </c>
      <c r="E207" s="16">
        <v>65852</v>
      </c>
      <c r="F207" s="2">
        <v>25</v>
      </c>
      <c r="G207" s="2">
        <v>27</v>
      </c>
      <c r="H207" s="2">
        <v>27</v>
      </c>
      <c r="I207" s="2">
        <v>23</v>
      </c>
      <c r="J207" s="4">
        <f t="shared" si="27"/>
        <v>102</v>
      </c>
      <c r="K207" s="73">
        <f t="shared" si="28"/>
        <v>25.5</v>
      </c>
      <c r="L207" s="18">
        <f t="shared" si="29"/>
        <v>4</v>
      </c>
      <c r="M207" s="41"/>
    </row>
    <row r="208" spans="1:13" s="9" customFormat="1" ht="18" x14ac:dyDescent="0.25">
      <c r="A208" s="29" t="s">
        <v>56</v>
      </c>
      <c r="B208" s="41">
        <v>6605</v>
      </c>
      <c r="C208" s="21" t="s">
        <v>244</v>
      </c>
      <c r="D208" s="49" t="s">
        <v>45</v>
      </c>
      <c r="E208" s="16">
        <v>6605</v>
      </c>
      <c r="F208" s="2">
        <v>23</v>
      </c>
      <c r="G208" s="2">
        <v>26</v>
      </c>
      <c r="H208" s="2">
        <v>29</v>
      </c>
      <c r="I208" s="2">
        <v>24</v>
      </c>
      <c r="J208" s="4">
        <f t="shared" si="27"/>
        <v>102</v>
      </c>
      <c r="K208" s="73">
        <f t="shared" si="28"/>
        <v>25.5</v>
      </c>
      <c r="L208" s="18">
        <f t="shared" si="29"/>
        <v>6</v>
      </c>
      <c r="M208" s="41"/>
    </row>
    <row r="209" spans="1:13" s="9" customFormat="1" ht="18" x14ac:dyDescent="0.25">
      <c r="A209" s="29" t="s">
        <v>57</v>
      </c>
      <c r="B209" s="41">
        <v>43414</v>
      </c>
      <c r="C209" s="21" t="s">
        <v>378</v>
      </c>
      <c r="D209" s="49" t="s">
        <v>50</v>
      </c>
      <c r="E209" s="16">
        <v>43414</v>
      </c>
      <c r="F209" s="2">
        <v>28</v>
      </c>
      <c r="G209" s="2">
        <v>25</v>
      </c>
      <c r="H209" s="2">
        <v>25</v>
      </c>
      <c r="I209" s="2">
        <v>25</v>
      </c>
      <c r="J209" s="4">
        <f t="shared" si="27"/>
        <v>103</v>
      </c>
      <c r="K209" s="73">
        <f t="shared" si="28"/>
        <v>25.75</v>
      </c>
      <c r="L209" s="18">
        <f t="shared" si="29"/>
        <v>3</v>
      </c>
      <c r="M209" s="41"/>
    </row>
    <row r="210" spans="1:13" s="9" customFormat="1" ht="18" x14ac:dyDescent="0.25">
      <c r="A210" s="29" t="s">
        <v>58</v>
      </c>
      <c r="B210" s="41">
        <v>42187</v>
      </c>
      <c r="C210" s="21" t="s">
        <v>352</v>
      </c>
      <c r="D210" s="49" t="s">
        <v>74</v>
      </c>
      <c r="E210" s="16">
        <v>42187</v>
      </c>
      <c r="F210" s="2">
        <v>26</v>
      </c>
      <c r="G210" s="2">
        <v>25</v>
      </c>
      <c r="H210" s="2">
        <v>27</v>
      </c>
      <c r="I210" s="2">
        <v>26</v>
      </c>
      <c r="J210" s="4">
        <f t="shared" si="27"/>
        <v>104</v>
      </c>
      <c r="K210" s="73">
        <f t="shared" si="28"/>
        <v>26</v>
      </c>
      <c r="L210" s="18">
        <f t="shared" si="29"/>
        <v>2</v>
      </c>
      <c r="M210" s="41"/>
    </row>
    <row r="211" spans="1:13" s="9" customFormat="1" ht="18" x14ac:dyDescent="0.25">
      <c r="A211" s="29" t="s">
        <v>59</v>
      </c>
      <c r="B211" s="41">
        <v>3792</v>
      </c>
      <c r="C211" s="21" t="s">
        <v>353</v>
      </c>
      <c r="D211" s="49" t="s">
        <v>74</v>
      </c>
      <c r="E211" s="16">
        <v>3792</v>
      </c>
      <c r="F211" s="2">
        <v>25</v>
      </c>
      <c r="G211" s="2">
        <v>25</v>
      </c>
      <c r="H211" s="2">
        <v>26</v>
      </c>
      <c r="I211" s="2">
        <v>29</v>
      </c>
      <c r="J211" s="4">
        <f t="shared" si="27"/>
        <v>105</v>
      </c>
      <c r="K211" s="73">
        <f t="shared" si="28"/>
        <v>26.25</v>
      </c>
      <c r="L211" s="18">
        <f t="shared" si="29"/>
        <v>4</v>
      </c>
      <c r="M211" s="41"/>
    </row>
    <row r="212" spans="1:13" s="9" customFormat="1" ht="18" x14ac:dyDescent="0.25">
      <c r="A212" s="29" t="s">
        <v>60</v>
      </c>
      <c r="B212" s="41">
        <v>46910</v>
      </c>
      <c r="C212" s="21" t="s">
        <v>350</v>
      </c>
      <c r="D212" s="49" t="s">
        <v>105</v>
      </c>
      <c r="E212" s="16">
        <v>46910</v>
      </c>
      <c r="F212" s="2">
        <v>30</v>
      </c>
      <c r="G212" s="2">
        <v>24</v>
      </c>
      <c r="H212" s="2">
        <v>24</v>
      </c>
      <c r="I212" s="2">
        <v>27</v>
      </c>
      <c r="J212" s="4">
        <f t="shared" si="27"/>
        <v>105</v>
      </c>
      <c r="K212" s="73">
        <f t="shared" si="28"/>
        <v>26.25</v>
      </c>
      <c r="L212" s="18">
        <f t="shared" si="29"/>
        <v>6</v>
      </c>
      <c r="M212" s="41"/>
    </row>
    <row r="213" spans="1:13" s="9" customFormat="1" ht="18" x14ac:dyDescent="0.25">
      <c r="A213" s="29" t="s">
        <v>61</v>
      </c>
      <c r="B213" s="41">
        <v>49979</v>
      </c>
      <c r="C213" s="21" t="s">
        <v>204</v>
      </c>
      <c r="D213" s="49" t="s">
        <v>276</v>
      </c>
      <c r="E213" s="16">
        <v>49979</v>
      </c>
      <c r="F213" s="2">
        <v>23</v>
      </c>
      <c r="G213" s="2">
        <v>31</v>
      </c>
      <c r="H213" s="2">
        <v>24</v>
      </c>
      <c r="I213" s="2">
        <v>27</v>
      </c>
      <c r="J213" s="4">
        <f t="shared" si="27"/>
        <v>105</v>
      </c>
      <c r="K213" s="73">
        <f t="shared" si="28"/>
        <v>26.25</v>
      </c>
      <c r="L213" s="18">
        <f t="shared" si="29"/>
        <v>8</v>
      </c>
      <c r="M213" s="41"/>
    </row>
    <row r="214" spans="1:13" s="9" customFormat="1" ht="18" x14ac:dyDescent="0.25">
      <c r="A214" s="29" t="s">
        <v>62</v>
      </c>
      <c r="B214" s="41">
        <v>42691</v>
      </c>
      <c r="C214" s="21" t="s">
        <v>348</v>
      </c>
      <c r="D214" s="83" t="s">
        <v>41</v>
      </c>
      <c r="E214" s="16">
        <v>42691</v>
      </c>
      <c r="F214" s="2">
        <v>24</v>
      </c>
      <c r="G214" s="2">
        <v>26</v>
      </c>
      <c r="H214" s="2">
        <v>28</v>
      </c>
      <c r="I214" s="2">
        <v>28</v>
      </c>
      <c r="J214" s="4">
        <f t="shared" si="27"/>
        <v>106</v>
      </c>
      <c r="K214" s="73">
        <f t="shared" si="28"/>
        <v>26.5</v>
      </c>
      <c r="L214" s="18">
        <f t="shared" si="29"/>
        <v>4</v>
      </c>
      <c r="M214" s="41"/>
    </row>
    <row r="215" spans="1:13" s="9" customFormat="1" ht="18" x14ac:dyDescent="0.25">
      <c r="A215" s="29" t="s">
        <v>63</v>
      </c>
      <c r="B215" s="41">
        <v>3614</v>
      </c>
      <c r="C215" s="21" t="s">
        <v>199</v>
      </c>
      <c r="D215" s="83" t="s">
        <v>92</v>
      </c>
      <c r="E215" s="16">
        <v>3614</v>
      </c>
      <c r="F215" s="2">
        <v>28</v>
      </c>
      <c r="G215" s="2">
        <v>26</v>
      </c>
      <c r="H215" s="2">
        <v>28</v>
      </c>
      <c r="I215" s="2">
        <v>26</v>
      </c>
      <c r="J215" s="4">
        <f t="shared" si="27"/>
        <v>108</v>
      </c>
      <c r="K215" s="73">
        <f t="shared" si="28"/>
        <v>27</v>
      </c>
      <c r="L215" s="18">
        <f t="shared" si="29"/>
        <v>2</v>
      </c>
      <c r="M215" s="41"/>
    </row>
    <row r="216" spans="1:13" s="9" customFormat="1" ht="18" x14ac:dyDescent="0.25">
      <c r="A216" s="29" t="s">
        <v>64</v>
      </c>
      <c r="B216" s="41">
        <v>30255</v>
      </c>
      <c r="C216" s="21" t="s">
        <v>358</v>
      </c>
      <c r="D216" s="83" t="s">
        <v>175</v>
      </c>
      <c r="E216" s="16">
        <v>30255</v>
      </c>
      <c r="F216" s="2">
        <v>31</v>
      </c>
      <c r="G216" s="2">
        <v>27</v>
      </c>
      <c r="H216" s="2">
        <v>27</v>
      </c>
      <c r="I216" s="2">
        <v>23</v>
      </c>
      <c r="J216" s="4">
        <f t="shared" si="27"/>
        <v>108</v>
      </c>
      <c r="K216" s="73">
        <f t="shared" si="28"/>
        <v>27</v>
      </c>
      <c r="L216" s="18">
        <f t="shared" si="29"/>
        <v>8</v>
      </c>
      <c r="M216" s="41"/>
    </row>
    <row r="217" spans="1:13" s="9" customFormat="1" ht="18" x14ac:dyDescent="0.25">
      <c r="A217" s="29" t="s">
        <v>65</v>
      </c>
      <c r="B217" s="41">
        <v>5612</v>
      </c>
      <c r="C217" s="21" t="s">
        <v>359</v>
      </c>
      <c r="D217" s="83" t="s">
        <v>175</v>
      </c>
      <c r="E217" s="16">
        <v>5612</v>
      </c>
      <c r="F217" s="2">
        <v>27</v>
      </c>
      <c r="G217" s="2">
        <v>23</v>
      </c>
      <c r="H217" s="2">
        <v>33</v>
      </c>
      <c r="I217" s="2">
        <v>25</v>
      </c>
      <c r="J217" s="4">
        <f t="shared" si="27"/>
        <v>108</v>
      </c>
      <c r="K217" s="73">
        <f t="shared" si="28"/>
        <v>27</v>
      </c>
      <c r="L217" s="18">
        <f t="shared" si="29"/>
        <v>10</v>
      </c>
      <c r="M217" s="41"/>
    </row>
    <row r="218" spans="1:13" s="9" customFormat="1" ht="18" x14ac:dyDescent="0.25">
      <c r="A218" s="29" t="s">
        <v>66</v>
      </c>
      <c r="B218" s="41">
        <v>6076</v>
      </c>
      <c r="C218" s="21" t="s">
        <v>252</v>
      </c>
      <c r="D218" s="83" t="s">
        <v>46</v>
      </c>
      <c r="E218" s="16">
        <v>6076</v>
      </c>
      <c r="F218" s="2">
        <v>28</v>
      </c>
      <c r="G218" s="2">
        <v>29</v>
      </c>
      <c r="H218" s="2">
        <v>25</v>
      </c>
      <c r="I218" s="2">
        <v>27</v>
      </c>
      <c r="J218" s="4">
        <f t="shared" si="27"/>
        <v>109</v>
      </c>
      <c r="K218" s="73">
        <f t="shared" si="28"/>
        <v>27.25</v>
      </c>
      <c r="L218" s="18">
        <f t="shared" si="29"/>
        <v>4</v>
      </c>
      <c r="M218" s="41"/>
    </row>
    <row r="219" spans="1:13" s="9" customFormat="1" ht="18" x14ac:dyDescent="0.25">
      <c r="A219" s="29" t="s">
        <v>67</v>
      </c>
      <c r="B219" s="41">
        <v>37079</v>
      </c>
      <c r="C219" s="21" t="s">
        <v>355</v>
      </c>
      <c r="D219" s="83" t="s">
        <v>88</v>
      </c>
      <c r="E219" s="16">
        <v>37079</v>
      </c>
      <c r="F219" s="2">
        <v>28</v>
      </c>
      <c r="G219" s="2">
        <v>25</v>
      </c>
      <c r="H219" s="2">
        <v>30</v>
      </c>
      <c r="I219" s="2">
        <v>26</v>
      </c>
      <c r="J219" s="4">
        <f t="shared" si="27"/>
        <v>109</v>
      </c>
      <c r="K219" s="73">
        <f t="shared" si="28"/>
        <v>27.25</v>
      </c>
      <c r="L219" s="18">
        <f t="shared" si="29"/>
        <v>5</v>
      </c>
      <c r="M219" s="41"/>
    </row>
    <row r="220" spans="1:13" s="9" customFormat="1" ht="18" x14ac:dyDescent="0.25">
      <c r="A220" s="29" t="s">
        <v>68</v>
      </c>
      <c r="B220" s="41">
        <v>41297</v>
      </c>
      <c r="C220" s="21" t="s">
        <v>364</v>
      </c>
      <c r="D220" s="83" t="s">
        <v>286</v>
      </c>
      <c r="E220" s="16">
        <v>41297</v>
      </c>
      <c r="F220" s="2">
        <v>32</v>
      </c>
      <c r="G220" s="2">
        <v>22</v>
      </c>
      <c r="H220" s="2">
        <v>29</v>
      </c>
      <c r="I220" s="2">
        <v>27</v>
      </c>
      <c r="J220" s="4">
        <f t="shared" si="27"/>
        <v>110</v>
      </c>
      <c r="K220" s="73">
        <f t="shared" si="28"/>
        <v>27.5</v>
      </c>
      <c r="L220" s="18">
        <f t="shared" si="29"/>
        <v>10</v>
      </c>
      <c r="M220" s="41"/>
    </row>
    <row r="221" spans="1:13" s="9" customFormat="1" ht="18" x14ac:dyDescent="0.25">
      <c r="A221" s="29" t="s">
        <v>69</v>
      </c>
      <c r="B221" s="41">
        <v>6203</v>
      </c>
      <c r="C221" s="21" t="s">
        <v>247</v>
      </c>
      <c r="D221" s="83" t="s">
        <v>177</v>
      </c>
      <c r="E221" s="16">
        <v>6203</v>
      </c>
      <c r="F221" s="2">
        <v>25</v>
      </c>
      <c r="G221" s="2">
        <v>25</v>
      </c>
      <c r="H221" s="2">
        <v>32</v>
      </c>
      <c r="I221" s="2">
        <v>29</v>
      </c>
      <c r="J221" s="4">
        <f t="shared" ref="J221:J238" si="30">SUM(F221:I221)</f>
        <v>111</v>
      </c>
      <c r="K221" s="73">
        <f t="shared" ref="K221:K238" si="31">SUM(J221)/4</f>
        <v>27.75</v>
      </c>
      <c r="L221" s="18">
        <f t="shared" ref="L221:L238" si="32">IF(F221&gt;0,(MAX(F221:I221)-MIN(F221:I221)),"0")</f>
        <v>7</v>
      </c>
      <c r="M221" s="41"/>
    </row>
    <row r="222" spans="1:13" s="9" customFormat="1" ht="18" x14ac:dyDescent="0.25">
      <c r="A222" s="29" t="s">
        <v>70</v>
      </c>
      <c r="B222" s="41">
        <v>67233</v>
      </c>
      <c r="C222" s="21" t="s">
        <v>345</v>
      </c>
      <c r="D222" s="83" t="s">
        <v>280</v>
      </c>
      <c r="E222" s="16">
        <v>67233</v>
      </c>
      <c r="F222" s="2">
        <v>28</v>
      </c>
      <c r="G222" s="2">
        <v>28</v>
      </c>
      <c r="H222" s="2">
        <v>27</v>
      </c>
      <c r="I222" s="2">
        <v>29</v>
      </c>
      <c r="J222" s="4">
        <f t="shared" si="30"/>
        <v>112</v>
      </c>
      <c r="K222" s="73">
        <f t="shared" si="31"/>
        <v>28</v>
      </c>
      <c r="L222" s="18">
        <f t="shared" si="32"/>
        <v>2</v>
      </c>
      <c r="M222" s="41"/>
    </row>
    <row r="223" spans="1:13" s="9" customFormat="1" ht="18" x14ac:dyDescent="0.25">
      <c r="A223" s="29" t="s">
        <v>71</v>
      </c>
      <c r="B223" s="41">
        <v>43508</v>
      </c>
      <c r="C223" s="21" t="s">
        <v>241</v>
      </c>
      <c r="D223" s="83" t="s">
        <v>42</v>
      </c>
      <c r="E223" s="16">
        <v>43508</v>
      </c>
      <c r="F223" s="2">
        <v>26</v>
      </c>
      <c r="G223" s="2">
        <v>29</v>
      </c>
      <c r="H223" s="2">
        <v>29</v>
      </c>
      <c r="I223" s="2">
        <v>30</v>
      </c>
      <c r="J223" s="4">
        <f t="shared" si="30"/>
        <v>114</v>
      </c>
      <c r="K223" s="73">
        <f t="shared" si="31"/>
        <v>28.5</v>
      </c>
      <c r="L223" s="18">
        <f t="shared" si="32"/>
        <v>4</v>
      </c>
      <c r="M223" s="41"/>
    </row>
    <row r="224" spans="1:13" s="9" customFormat="1" ht="18" x14ac:dyDescent="0.25">
      <c r="A224" s="29" t="s">
        <v>113</v>
      </c>
      <c r="B224" s="41">
        <v>66569</v>
      </c>
      <c r="C224" s="21" t="s">
        <v>347</v>
      </c>
      <c r="D224" s="83" t="s">
        <v>41</v>
      </c>
      <c r="E224" s="16">
        <v>66569</v>
      </c>
      <c r="F224" s="2">
        <v>36</v>
      </c>
      <c r="G224" s="2">
        <v>30</v>
      </c>
      <c r="H224" s="2">
        <v>26</v>
      </c>
      <c r="I224" s="2">
        <v>24</v>
      </c>
      <c r="J224" s="4">
        <f t="shared" si="30"/>
        <v>116</v>
      </c>
      <c r="K224" s="73">
        <f t="shared" si="31"/>
        <v>29</v>
      </c>
      <c r="L224" s="18">
        <f t="shared" si="32"/>
        <v>12</v>
      </c>
      <c r="M224" s="41"/>
    </row>
    <row r="225" spans="1:13" s="9" customFormat="1" ht="18" x14ac:dyDescent="0.25">
      <c r="A225" s="29" t="s">
        <v>116</v>
      </c>
      <c r="B225" s="41">
        <v>5594</v>
      </c>
      <c r="C225" s="21" t="s">
        <v>246</v>
      </c>
      <c r="D225" s="83" t="s">
        <v>88</v>
      </c>
      <c r="E225" s="16">
        <v>5594</v>
      </c>
      <c r="F225" s="2">
        <v>30</v>
      </c>
      <c r="G225" s="2">
        <v>24</v>
      </c>
      <c r="H225" s="2">
        <v>34</v>
      </c>
      <c r="I225" s="2">
        <v>29</v>
      </c>
      <c r="J225" s="4">
        <f t="shared" si="30"/>
        <v>117</v>
      </c>
      <c r="K225" s="73">
        <f t="shared" si="31"/>
        <v>29.25</v>
      </c>
      <c r="L225" s="18">
        <f t="shared" si="32"/>
        <v>10</v>
      </c>
      <c r="M225" s="41"/>
    </row>
    <row r="226" spans="1:13" s="9" customFormat="1" ht="18" x14ac:dyDescent="0.25">
      <c r="A226" s="29" t="s">
        <v>117</v>
      </c>
      <c r="B226" s="41">
        <v>3261</v>
      </c>
      <c r="C226" s="21" t="s">
        <v>248</v>
      </c>
      <c r="D226" s="83" t="s">
        <v>177</v>
      </c>
      <c r="E226" s="16">
        <v>3261</v>
      </c>
      <c r="F226" s="2">
        <v>32</v>
      </c>
      <c r="G226" s="2">
        <v>29</v>
      </c>
      <c r="H226" s="2">
        <v>27</v>
      </c>
      <c r="I226" s="2">
        <v>31</v>
      </c>
      <c r="J226" s="4">
        <f t="shared" si="30"/>
        <v>119</v>
      </c>
      <c r="K226" s="73">
        <f t="shared" si="31"/>
        <v>29.75</v>
      </c>
      <c r="L226" s="18">
        <f t="shared" si="32"/>
        <v>5</v>
      </c>
      <c r="M226" s="41"/>
    </row>
    <row r="227" spans="1:13" s="9" customFormat="1" ht="18" x14ac:dyDescent="0.25">
      <c r="A227" s="29" t="s">
        <v>121</v>
      </c>
      <c r="B227" s="41">
        <v>66086</v>
      </c>
      <c r="C227" s="21" t="s">
        <v>238</v>
      </c>
      <c r="D227" s="83" t="s">
        <v>40</v>
      </c>
      <c r="E227" s="16">
        <v>66086</v>
      </c>
      <c r="F227" s="2">
        <v>27</v>
      </c>
      <c r="G227" s="2">
        <v>27</v>
      </c>
      <c r="H227" s="2">
        <v>28</v>
      </c>
      <c r="I227" s="2">
        <v>38</v>
      </c>
      <c r="J227" s="4">
        <f t="shared" si="30"/>
        <v>120</v>
      </c>
      <c r="K227" s="73">
        <f t="shared" si="31"/>
        <v>30</v>
      </c>
      <c r="L227" s="18">
        <f t="shared" si="32"/>
        <v>11</v>
      </c>
      <c r="M227" s="41"/>
    </row>
    <row r="228" spans="1:13" s="9" customFormat="1" ht="18" x14ac:dyDescent="0.25">
      <c r="A228" s="29" t="s">
        <v>122</v>
      </c>
      <c r="B228" s="41">
        <v>35850</v>
      </c>
      <c r="C228" s="21" t="s">
        <v>354</v>
      </c>
      <c r="D228" s="83" t="s">
        <v>43</v>
      </c>
      <c r="E228" s="16">
        <v>35850</v>
      </c>
      <c r="F228" s="2">
        <v>25</v>
      </c>
      <c r="G228" s="2">
        <v>30</v>
      </c>
      <c r="H228" s="2">
        <v>33</v>
      </c>
      <c r="I228" s="2">
        <v>34</v>
      </c>
      <c r="J228" s="4">
        <f t="shared" si="30"/>
        <v>122</v>
      </c>
      <c r="K228" s="73">
        <f t="shared" si="31"/>
        <v>30.5</v>
      </c>
      <c r="L228" s="18">
        <f t="shared" si="32"/>
        <v>9</v>
      </c>
      <c r="M228" s="41"/>
    </row>
    <row r="229" spans="1:13" s="9" customFormat="1" ht="18" x14ac:dyDescent="0.25">
      <c r="A229" s="29" t="s">
        <v>123</v>
      </c>
      <c r="B229" s="41">
        <v>66494</v>
      </c>
      <c r="C229" s="21" t="s">
        <v>236</v>
      </c>
      <c r="D229" s="83" t="s">
        <v>163</v>
      </c>
      <c r="E229" s="16">
        <v>66494</v>
      </c>
      <c r="F229" s="2">
        <v>31</v>
      </c>
      <c r="G229" s="2">
        <v>28</v>
      </c>
      <c r="H229" s="2">
        <v>38</v>
      </c>
      <c r="I229" s="2">
        <v>28</v>
      </c>
      <c r="J229" s="4">
        <f t="shared" si="30"/>
        <v>125</v>
      </c>
      <c r="K229" s="73">
        <f t="shared" si="31"/>
        <v>31.25</v>
      </c>
      <c r="L229" s="18">
        <f t="shared" si="32"/>
        <v>10</v>
      </c>
      <c r="M229" s="41"/>
    </row>
    <row r="230" spans="1:13" s="9" customFormat="1" ht="18" x14ac:dyDescent="0.25">
      <c r="A230" s="29" t="s">
        <v>124</v>
      </c>
      <c r="B230" s="41">
        <v>36844</v>
      </c>
      <c r="C230" s="21" t="s">
        <v>362</v>
      </c>
      <c r="D230" s="49" t="s">
        <v>276</v>
      </c>
      <c r="E230" s="16">
        <v>36844</v>
      </c>
      <c r="F230" s="2">
        <v>38</v>
      </c>
      <c r="G230" s="2">
        <v>30</v>
      </c>
      <c r="H230" s="2">
        <v>27</v>
      </c>
      <c r="I230" s="2">
        <v>30</v>
      </c>
      <c r="J230" s="4">
        <f t="shared" si="30"/>
        <v>125</v>
      </c>
      <c r="K230" s="73">
        <f t="shared" si="31"/>
        <v>31.25</v>
      </c>
      <c r="L230" s="18">
        <f t="shared" si="32"/>
        <v>11</v>
      </c>
      <c r="M230" s="41"/>
    </row>
    <row r="231" spans="1:13" s="9" customFormat="1" ht="18" x14ac:dyDescent="0.25">
      <c r="A231" s="29" t="s">
        <v>125</v>
      </c>
      <c r="B231" s="41">
        <v>3863</v>
      </c>
      <c r="C231" s="21" t="s">
        <v>242</v>
      </c>
      <c r="D231" s="49" t="s">
        <v>74</v>
      </c>
      <c r="E231" s="16">
        <v>3863</v>
      </c>
      <c r="F231" s="2">
        <v>29</v>
      </c>
      <c r="G231" s="2">
        <v>27</v>
      </c>
      <c r="H231" s="2">
        <v>33</v>
      </c>
      <c r="I231" s="2">
        <v>37</v>
      </c>
      <c r="J231" s="4">
        <f t="shared" si="30"/>
        <v>126</v>
      </c>
      <c r="K231" s="73">
        <f t="shared" si="31"/>
        <v>31.5</v>
      </c>
      <c r="L231" s="18">
        <f t="shared" si="32"/>
        <v>10</v>
      </c>
      <c r="M231" s="41"/>
    </row>
    <row r="232" spans="1:13" s="9" customFormat="1" ht="18" x14ac:dyDescent="0.25">
      <c r="A232" s="29" t="s">
        <v>126</v>
      </c>
      <c r="B232" s="41">
        <v>65678</v>
      </c>
      <c r="C232" s="21" t="s">
        <v>351</v>
      </c>
      <c r="D232" s="49" t="s">
        <v>74</v>
      </c>
      <c r="E232" s="16">
        <v>65678</v>
      </c>
      <c r="F232" s="2">
        <v>32</v>
      </c>
      <c r="G232" s="2">
        <v>31</v>
      </c>
      <c r="H232" s="2">
        <v>34</v>
      </c>
      <c r="I232" s="2">
        <v>32</v>
      </c>
      <c r="J232" s="4">
        <f t="shared" si="30"/>
        <v>129</v>
      </c>
      <c r="K232" s="73">
        <f t="shared" si="31"/>
        <v>32.25</v>
      </c>
      <c r="L232" s="18">
        <f t="shared" si="32"/>
        <v>3</v>
      </c>
      <c r="M232" s="41"/>
    </row>
    <row r="233" spans="1:13" s="9" customFormat="1" ht="18" x14ac:dyDescent="0.25">
      <c r="A233" s="29" t="s">
        <v>328</v>
      </c>
      <c r="B233" s="41">
        <v>67066</v>
      </c>
      <c r="C233" s="21" t="s">
        <v>336</v>
      </c>
      <c r="D233" s="49" t="s">
        <v>41</v>
      </c>
      <c r="E233" s="16">
        <v>67066</v>
      </c>
      <c r="F233" s="2">
        <v>38</v>
      </c>
      <c r="G233" s="2">
        <v>28</v>
      </c>
      <c r="H233" s="2">
        <v>33</v>
      </c>
      <c r="I233" s="2">
        <v>30</v>
      </c>
      <c r="J233" s="4">
        <f t="shared" si="30"/>
        <v>129</v>
      </c>
      <c r="K233" s="73">
        <f t="shared" si="31"/>
        <v>32.25</v>
      </c>
      <c r="L233" s="18">
        <f t="shared" si="32"/>
        <v>10</v>
      </c>
      <c r="M233" s="41"/>
    </row>
    <row r="234" spans="1:13" s="9" customFormat="1" ht="18" x14ac:dyDescent="0.25">
      <c r="A234" s="29" t="s">
        <v>329</v>
      </c>
      <c r="B234" s="41">
        <v>6642</v>
      </c>
      <c r="C234" s="21" t="s">
        <v>360</v>
      </c>
      <c r="D234" s="49" t="s">
        <v>177</v>
      </c>
      <c r="E234" s="16">
        <v>6642</v>
      </c>
      <c r="F234" s="2">
        <v>28</v>
      </c>
      <c r="G234" s="2">
        <v>33</v>
      </c>
      <c r="H234" s="2">
        <v>34</v>
      </c>
      <c r="I234" s="2">
        <v>40</v>
      </c>
      <c r="J234" s="4">
        <f t="shared" si="30"/>
        <v>135</v>
      </c>
      <c r="K234" s="73">
        <f t="shared" si="31"/>
        <v>33.75</v>
      </c>
      <c r="L234" s="18">
        <f t="shared" si="32"/>
        <v>12</v>
      </c>
      <c r="M234" s="41"/>
    </row>
    <row r="235" spans="1:13" s="9" customFormat="1" ht="18" x14ac:dyDescent="0.25">
      <c r="A235" s="29" t="s">
        <v>330</v>
      </c>
      <c r="B235" s="41">
        <v>43144</v>
      </c>
      <c r="C235" s="21" t="s">
        <v>237</v>
      </c>
      <c r="D235" s="49" t="s">
        <v>163</v>
      </c>
      <c r="E235" s="16">
        <v>43144</v>
      </c>
      <c r="F235" s="2">
        <v>36</v>
      </c>
      <c r="G235" s="2">
        <v>36</v>
      </c>
      <c r="H235" s="2">
        <v>35</v>
      </c>
      <c r="I235" s="2">
        <v>33</v>
      </c>
      <c r="J235" s="4">
        <f t="shared" si="30"/>
        <v>140</v>
      </c>
      <c r="K235" s="73">
        <f t="shared" si="31"/>
        <v>35</v>
      </c>
      <c r="L235" s="18">
        <f t="shared" si="32"/>
        <v>3</v>
      </c>
      <c r="M235" s="41"/>
    </row>
    <row r="236" spans="1:13" s="9" customFormat="1" ht="18" x14ac:dyDescent="0.25">
      <c r="A236" s="29" t="s">
        <v>331</v>
      </c>
      <c r="B236" s="41">
        <v>65794</v>
      </c>
      <c r="C236" s="21" t="s">
        <v>251</v>
      </c>
      <c r="D236" s="49" t="s">
        <v>46</v>
      </c>
      <c r="E236" s="16">
        <v>65794</v>
      </c>
      <c r="F236" s="2">
        <v>37</v>
      </c>
      <c r="G236" s="2">
        <v>39</v>
      </c>
      <c r="H236" s="2">
        <v>32</v>
      </c>
      <c r="I236" s="2">
        <v>33</v>
      </c>
      <c r="J236" s="4">
        <f t="shared" si="30"/>
        <v>141</v>
      </c>
      <c r="K236" s="73">
        <f t="shared" si="31"/>
        <v>35.25</v>
      </c>
      <c r="L236" s="18">
        <f t="shared" si="32"/>
        <v>7</v>
      </c>
      <c r="M236" s="41"/>
    </row>
    <row r="237" spans="1:13" s="9" customFormat="1" ht="18" x14ac:dyDescent="0.25">
      <c r="A237" s="29" t="s">
        <v>343</v>
      </c>
      <c r="B237" s="41">
        <v>67330</v>
      </c>
      <c r="C237" s="21" t="s">
        <v>349</v>
      </c>
      <c r="D237" s="83" t="s">
        <v>111</v>
      </c>
      <c r="E237" s="16">
        <v>67330</v>
      </c>
      <c r="F237" s="2">
        <v>34</v>
      </c>
      <c r="G237" s="2">
        <v>29</v>
      </c>
      <c r="H237" s="2">
        <v>35</v>
      </c>
      <c r="I237" s="2">
        <v>45</v>
      </c>
      <c r="J237" s="4">
        <f t="shared" si="30"/>
        <v>143</v>
      </c>
      <c r="K237" s="73">
        <f t="shared" si="31"/>
        <v>35.75</v>
      </c>
      <c r="L237" s="18">
        <f t="shared" si="32"/>
        <v>16</v>
      </c>
      <c r="M237" s="41"/>
    </row>
    <row r="238" spans="1:13" s="41" customFormat="1" ht="18" x14ac:dyDescent="0.25">
      <c r="A238" s="29" t="s">
        <v>375</v>
      </c>
      <c r="B238" s="41">
        <v>3010</v>
      </c>
      <c r="C238" s="21" t="s">
        <v>344</v>
      </c>
      <c r="D238" s="83" t="s">
        <v>288</v>
      </c>
      <c r="E238" s="16">
        <v>3010</v>
      </c>
      <c r="F238" s="2">
        <v>53</v>
      </c>
      <c r="G238" s="2">
        <v>40</v>
      </c>
      <c r="H238" s="2">
        <v>41</v>
      </c>
      <c r="I238" s="2">
        <v>42</v>
      </c>
      <c r="J238" s="4">
        <f t="shared" si="30"/>
        <v>176</v>
      </c>
      <c r="K238" s="73">
        <f t="shared" si="31"/>
        <v>44</v>
      </c>
      <c r="L238" s="18">
        <f t="shared" si="32"/>
        <v>13</v>
      </c>
    </row>
    <row r="239" spans="1:13" s="41" customFormat="1" ht="18" x14ac:dyDescent="0.25">
      <c r="A239" s="29"/>
      <c r="C239" s="21"/>
      <c r="D239" s="76"/>
      <c r="E239" s="16"/>
      <c r="F239" s="2"/>
      <c r="G239" s="2"/>
      <c r="H239" s="2"/>
      <c r="I239" s="2"/>
      <c r="J239" s="4"/>
      <c r="K239" s="73"/>
      <c r="L239" s="18"/>
    </row>
    <row r="240" spans="1:13" s="41" customFormat="1" ht="18" x14ac:dyDescent="0.25">
      <c r="A240" s="29"/>
      <c r="C240" s="21" t="s">
        <v>11</v>
      </c>
      <c r="D240" s="52"/>
      <c r="E240" s="16"/>
      <c r="F240" s="2"/>
      <c r="G240" s="2"/>
      <c r="H240" s="2"/>
      <c r="I240" s="2"/>
      <c r="J240" s="4"/>
      <c r="K240" s="17"/>
      <c r="L240" s="18"/>
    </row>
    <row r="241" spans="1:13" ht="19.5" x14ac:dyDescent="0.25">
      <c r="B241" s="41" t="str">
        <f t="shared" ref="B241:B256" si="33">E241</f>
        <v>Paßnr.</v>
      </c>
      <c r="C241" s="20" t="s">
        <v>80</v>
      </c>
      <c r="D241" s="14" t="s">
        <v>37</v>
      </c>
      <c r="E241" s="14" t="s">
        <v>38</v>
      </c>
      <c r="F241" s="2" t="s">
        <v>14</v>
      </c>
      <c r="G241" s="2" t="s">
        <v>15</v>
      </c>
      <c r="H241" s="2" t="s">
        <v>16</v>
      </c>
      <c r="I241" s="2" t="s">
        <v>17</v>
      </c>
      <c r="J241" s="14" t="s">
        <v>10</v>
      </c>
      <c r="K241" s="14" t="s">
        <v>18</v>
      </c>
      <c r="L241" s="14" t="s">
        <v>19</v>
      </c>
    </row>
    <row r="242" spans="1:13" s="9" customFormat="1" ht="18" x14ac:dyDescent="0.25">
      <c r="A242" s="29" t="s">
        <v>20</v>
      </c>
      <c r="B242" s="41">
        <v>66804</v>
      </c>
      <c r="C242" s="21" t="s">
        <v>368</v>
      </c>
      <c r="D242" s="52" t="s">
        <v>44</v>
      </c>
      <c r="E242" s="16">
        <v>66804</v>
      </c>
      <c r="F242" s="2">
        <v>20</v>
      </c>
      <c r="G242" s="2">
        <v>19</v>
      </c>
      <c r="H242" s="2">
        <v>21</v>
      </c>
      <c r="I242" s="2">
        <v>20</v>
      </c>
      <c r="J242" s="4">
        <f t="shared" ref="J242:J248" si="34">SUM(F242:I242)</f>
        <v>80</v>
      </c>
      <c r="K242" s="73">
        <f t="shared" ref="K242:K248" si="35">SUM(J242)/4</f>
        <v>20</v>
      </c>
      <c r="L242" s="18">
        <f t="shared" ref="L242:L248" si="36">IF(F242&gt;0,(MAX(F242:I242)-MIN(F242:I242)),"0")</f>
        <v>2</v>
      </c>
      <c r="M242" s="41"/>
    </row>
    <row r="243" spans="1:13" s="9" customFormat="1" ht="18" x14ac:dyDescent="0.25">
      <c r="A243" s="29" t="s">
        <v>22</v>
      </c>
      <c r="B243" s="41">
        <v>64495</v>
      </c>
      <c r="C243" s="21" t="s">
        <v>260</v>
      </c>
      <c r="D243" s="83" t="s">
        <v>88</v>
      </c>
      <c r="E243" s="16">
        <v>64495</v>
      </c>
      <c r="F243" s="2">
        <v>25</v>
      </c>
      <c r="G243" s="2">
        <v>24</v>
      </c>
      <c r="H243" s="2">
        <v>24</v>
      </c>
      <c r="I243" s="2">
        <v>23</v>
      </c>
      <c r="J243" s="4">
        <f t="shared" si="34"/>
        <v>96</v>
      </c>
      <c r="K243" s="73">
        <f t="shared" si="35"/>
        <v>24</v>
      </c>
      <c r="L243" s="18">
        <f t="shared" si="36"/>
        <v>2</v>
      </c>
      <c r="M243" s="41"/>
    </row>
    <row r="244" spans="1:13" s="9" customFormat="1" ht="18" x14ac:dyDescent="0.25">
      <c r="A244" s="29" t="s">
        <v>23</v>
      </c>
      <c r="B244" s="41">
        <v>66809</v>
      </c>
      <c r="C244" s="21" t="s">
        <v>258</v>
      </c>
      <c r="D244" s="83" t="s">
        <v>47</v>
      </c>
      <c r="E244" s="16">
        <v>66809</v>
      </c>
      <c r="F244" s="2">
        <v>26</v>
      </c>
      <c r="G244" s="2">
        <v>24</v>
      </c>
      <c r="H244" s="2">
        <v>24</v>
      </c>
      <c r="I244" s="2">
        <v>23</v>
      </c>
      <c r="J244" s="4">
        <f t="shared" si="34"/>
        <v>97</v>
      </c>
      <c r="K244" s="73">
        <f t="shared" si="35"/>
        <v>24.25</v>
      </c>
      <c r="L244" s="18">
        <f t="shared" si="36"/>
        <v>3</v>
      </c>
      <c r="M244" s="41"/>
    </row>
    <row r="245" spans="1:13" s="9" customFormat="1" ht="18" x14ac:dyDescent="0.25">
      <c r="A245" s="29" t="s">
        <v>24</v>
      </c>
      <c r="B245" s="41">
        <v>38436</v>
      </c>
      <c r="C245" s="21" t="s">
        <v>367</v>
      </c>
      <c r="D245" s="83" t="s">
        <v>44</v>
      </c>
      <c r="E245" s="16">
        <v>38436</v>
      </c>
      <c r="F245" s="2">
        <v>22</v>
      </c>
      <c r="G245" s="2">
        <v>24</v>
      </c>
      <c r="H245" s="2">
        <v>25</v>
      </c>
      <c r="I245" s="2">
        <v>26</v>
      </c>
      <c r="J245" s="4">
        <f t="shared" si="34"/>
        <v>97</v>
      </c>
      <c r="K245" s="73">
        <f t="shared" si="35"/>
        <v>24.25</v>
      </c>
      <c r="L245" s="18">
        <f t="shared" si="36"/>
        <v>4</v>
      </c>
      <c r="M245" s="41" t="s">
        <v>141</v>
      </c>
    </row>
    <row r="246" spans="1:13" s="9" customFormat="1" ht="18" x14ac:dyDescent="0.25">
      <c r="A246" s="29" t="s">
        <v>25</v>
      </c>
      <c r="B246" s="41">
        <v>66711</v>
      </c>
      <c r="C246" s="21" t="s">
        <v>366</v>
      </c>
      <c r="D246" s="83" t="s">
        <v>276</v>
      </c>
      <c r="E246" s="16">
        <v>66711</v>
      </c>
      <c r="F246" s="2">
        <v>27</v>
      </c>
      <c r="G246" s="2">
        <v>21</v>
      </c>
      <c r="H246" s="2">
        <v>23</v>
      </c>
      <c r="I246" s="2">
        <v>29</v>
      </c>
      <c r="J246" s="4">
        <f t="shared" si="34"/>
        <v>100</v>
      </c>
      <c r="K246" s="73">
        <f t="shared" si="35"/>
        <v>25</v>
      </c>
      <c r="L246" s="18">
        <f t="shared" si="36"/>
        <v>8</v>
      </c>
      <c r="M246" s="41"/>
    </row>
    <row r="247" spans="1:13" s="9" customFormat="1" ht="18" x14ac:dyDescent="0.25">
      <c r="A247" s="29" t="s">
        <v>26</v>
      </c>
      <c r="B247" s="41">
        <v>67193</v>
      </c>
      <c r="C247" s="21" t="s">
        <v>365</v>
      </c>
      <c r="D247" s="83" t="s">
        <v>88</v>
      </c>
      <c r="E247" s="16">
        <v>67193</v>
      </c>
      <c r="F247" s="2">
        <v>30</v>
      </c>
      <c r="G247" s="2">
        <v>27</v>
      </c>
      <c r="H247" s="2">
        <v>31</v>
      </c>
      <c r="I247" s="2">
        <v>31</v>
      </c>
      <c r="J247" s="4">
        <f t="shared" si="34"/>
        <v>119</v>
      </c>
      <c r="K247" s="73">
        <f t="shared" si="35"/>
        <v>29.75</v>
      </c>
      <c r="L247" s="18">
        <f t="shared" si="36"/>
        <v>4</v>
      </c>
      <c r="M247" s="41"/>
    </row>
    <row r="248" spans="1:13" s="9" customFormat="1" ht="18" x14ac:dyDescent="0.25">
      <c r="A248" s="29" t="s">
        <v>27</v>
      </c>
      <c r="B248" s="41">
        <v>66902</v>
      </c>
      <c r="C248" s="21" t="s">
        <v>259</v>
      </c>
      <c r="D248" s="83" t="s">
        <v>111</v>
      </c>
      <c r="E248" s="16">
        <v>66902</v>
      </c>
      <c r="F248" s="2">
        <v>31</v>
      </c>
      <c r="G248" s="2">
        <v>33</v>
      </c>
      <c r="H248" s="2">
        <v>31</v>
      </c>
      <c r="I248" s="2">
        <v>29</v>
      </c>
      <c r="J248" s="4">
        <f t="shared" si="34"/>
        <v>124</v>
      </c>
      <c r="K248" s="73">
        <f t="shared" si="35"/>
        <v>31</v>
      </c>
      <c r="L248" s="18">
        <f t="shared" si="36"/>
        <v>4</v>
      </c>
      <c r="M248" s="41"/>
    </row>
    <row r="249" spans="1:13" s="9" customFormat="1" ht="18" x14ac:dyDescent="0.25">
      <c r="A249" s="29"/>
      <c r="B249" s="41"/>
      <c r="C249" s="21"/>
      <c r="D249" s="75"/>
      <c r="E249" s="16"/>
      <c r="F249" s="2"/>
      <c r="G249" s="2"/>
      <c r="H249" s="2"/>
      <c r="I249" s="2"/>
      <c r="J249" s="4"/>
      <c r="K249" s="17"/>
      <c r="L249" s="18"/>
      <c r="M249" s="41"/>
    </row>
    <row r="250" spans="1:13" ht="19.5" x14ac:dyDescent="0.25">
      <c r="A250" s="3"/>
      <c r="B250" s="41" t="str">
        <f t="shared" si="33"/>
        <v>Paßnr.</v>
      </c>
      <c r="C250" s="20" t="s">
        <v>81</v>
      </c>
      <c r="D250" s="14" t="s">
        <v>37</v>
      </c>
      <c r="E250" s="14" t="s">
        <v>38</v>
      </c>
      <c r="F250" s="2" t="s">
        <v>14</v>
      </c>
      <c r="G250" s="2" t="s">
        <v>15</v>
      </c>
      <c r="H250" s="2" t="s">
        <v>16</v>
      </c>
      <c r="I250" s="2" t="s">
        <v>17</v>
      </c>
      <c r="J250" s="14" t="s">
        <v>10</v>
      </c>
      <c r="K250" s="14" t="s">
        <v>18</v>
      </c>
      <c r="L250" s="14" t="s">
        <v>19</v>
      </c>
    </row>
    <row r="251" spans="1:13" s="32" customFormat="1" ht="18" x14ac:dyDescent="0.25">
      <c r="A251" s="24" t="s">
        <v>20</v>
      </c>
      <c r="B251" s="41">
        <v>66952</v>
      </c>
      <c r="C251" s="21" t="s">
        <v>383</v>
      </c>
      <c r="D251" s="19" t="s">
        <v>40</v>
      </c>
      <c r="E251" s="16">
        <v>66952</v>
      </c>
      <c r="F251" s="2">
        <v>32</v>
      </c>
      <c r="G251" s="2">
        <v>25</v>
      </c>
      <c r="H251" s="2">
        <v>25</v>
      </c>
      <c r="I251" s="2">
        <v>24</v>
      </c>
      <c r="J251" s="4">
        <f>SUM(F251:I251)</f>
        <v>106</v>
      </c>
      <c r="K251" s="73">
        <f>SUM(J251)/4</f>
        <v>26.5</v>
      </c>
      <c r="L251" s="18">
        <f>IF(F251&gt;0,(MAX(F251:I251)-MIN(F251:I251)),"0")</f>
        <v>8</v>
      </c>
      <c r="M251" s="41"/>
    </row>
    <row r="252" spans="1:13" s="41" customFormat="1" ht="18" x14ac:dyDescent="0.25">
      <c r="A252" s="24" t="s">
        <v>22</v>
      </c>
      <c r="B252" s="41">
        <v>66582</v>
      </c>
      <c r="C252" s="21" t="s">
        <v>369</v>
      </c>
      <c r="D252" s="19" t="s">
        <v>92</v>
      </c>
      <c r="E252" s="16">
        <v>66582</v>
      </c>
      <c r="F252" s="2">
        <v>24</v>
      </c>
      <c r="G252" s="2">
        <v>31</v>
      </c>
      <c r="H252" s="2">
        <v>24</v>
      </c>
      <c r="I252" s="2">
        <v>31</v>
      </c>
      <c r="J252" s="4">
        <f>SUM(F252:I252)</f>
        <v>110</v>
      </c>
      <c r="K252" s="73">
        <f>SUM(J252)/4</f>
        <v>27.5</v>
      </c>
      <c r="L252" s="18">
        <f>IF(F252&gt;0,(MAX(F252:I252)-MIN(F252:I252)),"0")</f>
        <v>7</v>
      </c>
    </row>
    <row r="253" spans="1:13" s="41" customFormat="1" ht="18" x14ac:dyDescent="0.25">
      <c r="A253" s="24"/>
      <c r="C253" s="21"/>
      <c r="D253" s="19"/>
      <c r="E253" s="16"/>
      <c r="F253" s="2"/>
      <c r="G253" s="2"/>
      <c r="H253" s="2"/>
      <c r="I253" s="2"/>
      <c r="J253" s="4"/>
      <c r="K253" s="17"/>
      <c r="L253" s="18"/>
    </row>
    <row r="254" spans="1:13" ht="19.5" x14ac:dyDescent="0.25">
      <c r="A254" s="3"/>
      <c r="B254" s="41" t="str">
        <f t="shared" si="33"/>
        <v>Paßnr.</v>
      </c>
      <c r="C254" s="20" t="s">
        <v>82</v>
      </c>
      <c r="D254" s="14" t="s">
        <v>37</v>
      </c>
      <c r="E254" s="14" t="s">
        <v>38</v>
      </c>
      <c r="F254" s="2" t="s">
        <v>14</v>
      </c>
      <c r="G254" s="2" t="s">
        <v>15</v>
      </c>
      <c r="H254" s="2" t="s">
        <v>16</v>
      </c>
      <c r="I254" s="2" t="s">
        <v>17</v>
      </c>
      <c r="J254" s="14" t="s">
        <v>10</v>
      </c>
      <c r="K254" s="14" t="s">
        <v>18</v>
      </c>
      <c r="L254" s="14" t="s">
        <v>19</v>
      </c>
    </row>
    <row r="255" spans="1:13" s="9" customFormat="1" ht="18" x14ac:dyDescent="0.25">
      <c r="A255" s="29"/>
      <c r="B255" s="41"/>
      <c r="C255" s="21"/>
      <c r="D255" s="50"/>
      <c r="E255" s="16"/>
      <c r="F255" s="2"/>
      <c r="G255" s="2"/>
      <c r="H255" s="2"/>
      <c r="I255" s="2"/>
      <c r="J255" s="4"/>
      <c r="K255" s="17"/>
      <c r="L255" s="18"/>
      <c r="M255" s="41"/>
    </row>
    <row r="256" spans="1:13" ht="19.5" x14ac:dyDescent="0.25">
      <c r="B256" s="41" t="str">
        <f t="shared" si="33"/>
        <v>Paßnr.</v>
      </c>
      <c r="C256" s="20" t="s">
        <v>83</v>
      </c>
      <c r="D256" s="14" t="s">
        <v>37</v>
      </c>
      <c r="E256" s="14" t="s">
        <v>38</v>
      </c>
      <c r="F256" s="2" t="s">
        <v>14</v>
      </c>
      <c r="G256" s="2" t="s">
        <v>15</v>
      </c>
      <c r="H256" s="2" t="s">
        <v>16</v>
      </c>
      <c r="I256" s="2" t="s">
        <v>17</v>
      </c>
      <c r="J256" s="14" t="s">
        <v>10</v>
      </c>
      <c r="K256" s="14" t="s">
        <v>18</v>
      </c>
      <c r="L256" s="14" t="s">
        <v>19</v>
      </c>
    </row>
    <row r="257" spans="1:12" s="41" customFormat="1" ht="18" x14ac:dyDescent="0.25">
      <c r="A257" s="29"/>
      <c r="C257" s="21"/>
      <c r="D257" s="19"/>
      <c r="E257" s="75"/>
      <c r="F257" s="2"/>
      <c r="G257" s="2"/>
      <c r="H257" s="2"/>
      <c r="I257" s="2"/>
      <c r="J257" s="4"/>
      <c r="K257" s="73"/>
      <c r="L257" s="18"/>
    </row>
    <row r="258" spans="1:12" s="1" customFormat="1" x14ac:dyDescent="0.25">
      <c r="A258" s="24"/>
      <c r="B258" s="46"/>
      <c r="D258" s="3"/>
      <c r="E258" s="12"/>
      <c r="F258" s="2"/>
      <c r="G258" s="2"/>
      <c r="H258" s="2"/>
      <c r="I258" s="2"/>
      <c r="J258" s="19"/>
      <c r="K258" s="17"/>
    </row>
    <row r="259" spans="1:12" s="1" customFormat="1" x14ac:dyDescent="0.25">
      <c r="A259" s="24"/>
      <c r="B259" s="46"/>
      <c r="C259" s="1" t="s">
        <v>103</v>
      </c>
      <c r="D259" s="3"/>
      <c r="E259" s="12"/>
      <c r="F259" s="2"/>
      <c r="G259" s="2"/>
      <c r="H259" s="2"/>
      <c r="I259" s="2"/>
      <c r="J259" s="19"/>
      <c r="K259" s="17" t="s">
        <v>141</v>
      </c>
      <c r="L259" s="1" t="s">
        <v>142</v>
      </c>
    </row>
    <row r="260" spans="1:12" s="1" customFormat="1" x14ac:dyDescent="0.25">
      <c r="A260" s="24"/>
      <c r="B260" s="46"/>
      <c r="C260" s="3" t="s">
        <v>346</v>
      </c>
      <c r="D260" s="3"/>
      <c r="E260" s="12"/>
      <c r="F260" s="2"/>
      <c r="G260" s="2"/>
      <c r="H260" s="2"/>
      <c r="I260" s="2"/>
      <c r="J260" s="19"/>
      <c r="K260" s="17"/>
      <c r="L260" s="1" t="s">
        <v>143</v>
      </c>
    </row>
    <row r="261" spans="1:12" s="1" customFormat="1" x14ac:dyDescent="0.25">
      <c r="A261" s="24"/>
      <c r="B261" s="46"/>
      <c r="C261" s="26">
        <v>43527</v>
      </c>
      <c r="D261" s="19"/>
      <c r="F261" s="2"/>
      <c r="G261" s="2"/>
      <c r="H261" s="2"/>
      <c r="I261" s="2"/>
      <c r="K261" s="17" t="s">
        <v>269</v>
      </c>
      <c r="L261" s="1" t="s">
        <v>270</v>
      </c>
    </row>
    <row r="262" spans="1:12" s="1" customFormat="1" x14ac:dyDescent="0.25">
      <c r="A262" s="24"/>
      <c r="B262" s="46"/>
      <c r="C262" s="3"/>
      <c r="D262" s="12"/>
      <c r="F262" s="2"/>
      <c r="G262" s="2"/>
      <c r="H262" s="2"/>
      <c r="I262" s="2"/>
      <c r="K262" s="17"/>
    </row>
    <row r="263" spans="1:12" s="1" customFormat="1" x14ac:dyDescent="0.25">
      <c r="A263" s="24"/>
      <c r="B263" s="46"/>
      <c r="D263" s="12"/>
      <c r="E263" s="3"/>
      <c r="F263" s="2"/>
      <c r="G263" s="2"/>
      <c r="H263" s="2"/>
      <c r="I263" s="2"/>
      <c r="K263" s="10"/>
    </row>
    <row r="264" spans="1:12" s="1" customFormat="1" x14ac:dyDescent="0.25">
      <c r="A264" s="24"/>
      <c r="B264" s="46"/>
      <c r="D264" s="12"/>
      <c r="E264" s="3"/>
      <c r="F264" s="2"/>
      <c r="G264" s="2"/>
      <c r="H264" s="2"/>
      <c r="I264" s="2"/>
      <c r="K264" s="10"/>
    </row>
    <row r="265" spans="1:12" s="1" customFormat="1" x14ac:dyDescent="0.25">
      <c r="A265" s="24"/>
      <c r="B265" s="46"/>
      <c r="D265" s="12"/>
      <c r="E265" s="3"/>
      <c r="F265" s="2"/>
      <c r="G265" s="2"/>
      <c r="H265" s="2"/>
      <c r="I265" s="2"/>
      <c r="K265" s="10"/>
    </row>
    <row r="266" spans="1:12" s="1" customFormat="1" x14ac:dyDescent="0.25">
      <c r="A266" s="24"/>
      <c r="B266" s="46"/>
      <c r="C266" s="13"/>
      <c r="D266" s="12"/>
      <c r="E266" s="3"/>
      <c r="F266" s="2"/>
      <c r="G266" s="2"/>
      <c r="H266" s="2"/>
      <c r="I266" s="2"/>
      <c r="K266" s="10"/>
    </row>
    <row r="267" spans="1:12" s="1" customFormat="1" x14ac:dyDescent="0.25">
      <c r="A267" s="24"/>
      <c r="B267" s="46"/>
      <c r="D267" s="12"/>
      <c r="E267" s="3"/>
      <c r="F267" s="2"/>
      <c r="G267" s="2"/>
      <c r="H267" s="2"/>
      <c r="I267" s="2"/>
      <c r="K267" s="10"/>
    </row>
    <row r="268" spans="1:12" s="1" customFormat="1" x14ac:dyDescent="0.25">
      <c r="A268" s="24"/>
      <c r="B268" s="46"/>
      <c r="D268" s="12"/>
      <c r="E268" s="3"/>
      <c r="F268" s="2"/>
      <c r="G268" s="2"/>
      <c r="H268" s="2"/>
      <c r="I268" s="2"/>
      <c r="K268" s="10"/>
    </row>
    <row r="269" spans="1:12" s="1" customFormat="1" x14ac:dyDescent="0.25">
      <c r="A269" s="24"/>
      <c r="B269" s="46"/>
      <c r="D269" s="12"/>
      <c r="E269" s="3"/>
      <c r="F269" s="2"/>
      <c r="G269" s="2"/>
      <c r="H269" s="2"/>
      <c r="I269" s="2"/>
      <c r="K269" s="10"/>
    </row>
    <row r="270" spans="1:12" s="1" customFormat="1" x14ac:dyDescent="0.25">
      <c r="A270" s="24"/>
      <c r="B270" s="46"/>
      <c r="D270" s="12"/>
      <c r="E270" s="3"/>
      <c r="F270" s="2"/>
      <c r="G270" s="2"/>
      <c r="H270" s="2"/>
      <c r="I270" s="2"/>
      <c r="K270" s="10"/>
    </row>
    <row r="271" spans="1:12" s="1" customFormat="1" x14ac:dyDescent="0.25">
      <c r="A271" s="24"/>
      <c r="B271" s="46"/>
      <c r="C271" s="13"/>
      <c r="D271" s="12"/>
      <c r="E271" s="3"/>
      <c r="F271" s="2"/>
      <c r="G271" s="2"/>
      <c r="H271" s="2"/>
      <c r="I271" s="2"/>
      <c r="K271" s="10"/>
    </row>
    <row r="272" spans="1:12" s="1" customFormat="1" x14ac:dyDescent="0.25">
      <c r="A272" s="24"/>
      <c r="B272" s="46"/>
      <c r="C272" s="13"/>
      <c r="D272" s="12"/>
      <c r="E272" s="3"/>
      <c r="F272" s="2"/>
      <c r="G272" s="2"/>
      <c r="H272" s="2"/>
      <c r="I272" s="2"/>
      <c r="K272" s="10"/>
    </row>
    <row r="273" spans="1:12" s="1" customFormat="1" x14ac:dyDescent="0.25">
      <c r="A273" s="24"/>
      <c r="B273" s="46"/>
      <c r="E273" s="3"/>
      <c r="F273" s="2"/>
      <c r="G273" s="2"/>
      <c r="H273" s="2"/>
      <c r="I273" s="2"/>
      <c r="K273" s="10"/>
    </row>
    <row r="274" spans="1:12" s="1" customFormat="1" x14ac:dyDescent="0.25">
      <c r="A274" s="24"/>
      <c r="B274" s="46"/>
      <c r="C274" s="13"/>
      <c r="E274" s="3"/>
      <c r="F274" s="2"/>
      <c r="G274" s="2"/>
      <c r="H274" s="2"/>
      <c r="I274" s="2"/>
      <c r="K274" s="10"/>
    </row>
    <row r="275" spans="1:12" s="1" customFormat="1" x14ac:dyDescent="0.25">
      <c r="A275" s="24"/>
      <c r="B275" s="46"/>
      <c r="E275" s="3"/>
      <c r="F275" s="2"/>
      <c r="G275" s="2"/>
      <c r="H275" s="2"/>
      <c r="I275" s="2"/>
      <c r="K275" s="10"/>
    </row>
    <row r="276" spans="1:12" s="1" customFormat="1" x14ac:dyDescent="0.25">
      <c r="A276" s="24"/>
      <c r="B276" s="46"/>
      <c r="C276" s="13"/>
      <c r="E276" s="3"/>
      <c r="F276" s="2"/>
      <c r="G276" s="2"/>
      <c r="H276" s="2"/>
      <c r="I276" s="2"/>
      <c r="K276" s="10"/>
    </row>
    <row r="277" spans="1:12" s="1" customFormat="1" x14ac:dyDescent="0.25">
      <c r="A277" s="24"/>
      <c r="B277" s="46"/>
      <c r="E277" s="3"/>
      <c r="F277" s="2"/>
      <c r="G277" s="2"/>
      <c r="H277" s="2"/>
      <c r="I277" s="2"/>
      <c r="K277" s="10"/>
    </row>
    <row r="278" spans="1:12" s="1" customFormat="1" x14ac:dyDescent="0.25">
      <c r="A278" s="24"/>
      <c r="B278" s="46"/>
      <c r="E278" s="3"/>
      <c r="F278" s="2"/>
      <c r="G278" s="2"/>
      <c r="H278" s="2"/>
      <c r="I278" s="2"/>
      <c r="K278" s="10"/>
    </row>
    <row r="279" spans="1:12" s="1" customFormat="1" x14ac:dyDescent="0.25">
      <c r="A279" s="24"/>
      <c r="B279" s="46"/>
      <c r="C279" s="13"/>
      <c r="E279" s="3"/>
      <c r="F279" s="2"/>
      <c r="G279" s="2"/>
      <c r="H279" s="2"/>
      <c r="I279" s="2"/>
      <c r="K279" s="10"/>
    </row>
    <row r="280" spans="1:12" s="1" customFormat="1" x14ac:dyDescent="0.25">
      <c r="A280" s="24"/>
      <c r="B280" s="44"/>
      <c r="C280" s="13"/>
      <c r="E280" s="3"/>
      <c r="F280" s="2"/>
      <c r="G280" s="2"/>
      <c r="H280" s="2"/>
      <c r="I280" s="2"/>
      <c r="K280" s="10"/>
    </row>
    <row r="281" spans="1:12" s="1" customFormat="1" x14ac:dyDescent="0.25">
      <c r="A281" s="24"/>
      <c r="B281" s="44"/>
      <c r="E281" s="3"/>
      <c r="F281" s="2"/>
      <c r="G281" s="2"/>
      <c r="H281" s="2"/>
      <c r="I281" s="2"/>
      <c r="K281" s="10"/>
    </row>
    <row r="282" spans="1:12" s="1" customFormat="1" x14ac:dyDescent="0.25">
      <c r="A282" s="24"/>
      <c r="B282" s="44"/>
      <c r="E282" s="3"/>
      <c r="F282" s="2"/>
      <c r="G282" s="2"/>
      <c r="H282" s="2"/>
      <c r="I282" s="2"/>
      <c r="K282" s="10"/>
    </row>
    <row r="283" spans="1:12" x14ac:dyDescent="0.25">
      <c r="C283" s="13"/>
      <c r="E283" s="3"/>
      <c r="J283" s="1"/>
      <c r="K283" s="10"/>
      <c r="L283" s="1"/>
    </row>
    <row r="284" spans="1:12" x14ac:dyDescent="0.25">
      <c r="E284" s="3"/>
      <c r="J284" s="1"/>
      <c r="K284" s="10"/>
      <c r="L284" s="1"/>
    </row>
    <row r="285" spans="1:12" x14ac:dyDescent="0.25">
      <c r="E285" s="3"/>
      <c r="J285" s="1"/>
      <c r="K285" s="10"/>
      <c r="L285" s="1"/>
    </row>
    <row r="286" spans="1:12" x14ac:dyDescent="0.25">
      <c r="E286" s="3"/>
      <c r="J286" s="1"/>
      <c r="K286" s="10"/>
      <c r="L286" s="1"/>
    </row>
    <row r="287" spans="1:12" x14ac:dyDescent="0.25">
      <c r="E287" s="3"/>
      <c r="J287" s="1"/>
      <c r="K287" s="10"/>
      <c r="L287" s="1"/>
    </row>
    <row r="288" spans="1:12" x14ac:dyDescent="0.25">
      <c r="C288" s="13"/>
      <c r="E288" s="3"/>
      <c r="J288" s="1"/>
      <c r="K288" s="10"/>
      <c r="L288" s="1"/>
    </row>
    <row r="289" spans="3:12" x14ac:dyDescent="0.25">
      <c r="C289" s="13"/>
      <c r="E289" s="3"/>
      <c r="J289" s="1"/>
      <c r="K289" s="10"/>
      <c r="L289" s="1"/>
    </row>
    <row r="290" spans="3:12" x14ac:dyDescent="0.25">
      <c r="E290" s="3"/>
      <c r="J290" s="1"/>
      <c r="K290" s="10"/>
      <c r="L290" s="1"/>
    </row>
    <row r="291" spans="3:12" x14ac:dyDescent="0.25">
      <c r="C291" s="13"/>
      <c r="E291" s="3"/>
      <c r="F291" s="15"/>
      <c r="G291" s="15"/>
      <c r="H291" s="15"/>
      <c r="I291" s="15"/>
      <c r="J291" s="1"/>
      <c r="K291" s="10"/>
      <c r="L291" s="1"/>
    </row>
    <row r="292" spans="3:12" x14ac:dyDescent="0.25">
      <c r="C292" s="13"/>
      <c r="E292" s="3"/>
      <c r="F292" s="15"/>
      <c r="G292" s="15"/>
      <c r="H292" s="15"/>
      <c r="I292" s="15"/>
      <c r="J292" s="1"/>
      <c r="K292" s="10"/>
      <c r="L292" s="1"/>
    </row>
    <row r="293" spans="3:12" x14ac:dyDescent="0.25">
      <c r="E293" s="3"/>
      <c r="F293" s="15"/>
      <c r="G293" s="15"/>
      <c r="H293" s="15"/>
      <c r="I293" s="15"/>
      <c r="J293" s="1"/>
      <c r="K293" s="10"/>
      <c r="L293" s="1"/>
    </row>
    <row r="294" spans="3:12" x14ac:dyDescent="0.25">
      <c r="E294" s="3"/>
      <c r="F294" s="15"/>
      <c r="G294" s="15"/>
      <c r="H294" s="15"/>
      <c r="I294" s="15"/>
      <c r="J294" s="1"/>
      <c r="K294" s="10"/>
      <c r="L294" s="1"/>
    </row>
    <row r="295" spans="3:12" x14ac:dyDescent="0.25">
      <c r="E295" s="3"/>
      <c r="F295" s="15"/>
      <c r="G295" s="15"/>
      <c r="H295" s="15"/>
      <c r="I295" s="15"/>
      <c r="J295" s="1"/>
      <c r="K295" s="10"/>
      <c r="L295" s="1"/>
    </row>
    <row r="296" spans="3:12" x14ac:dyDescent="0.25">
      <c r="E296" s="3"/>
      <c r="F296" s="15"/>
      <c r="G296" s="15"/>
      <c r="H296" s="15"/>
      <c r="I296" s="15"/>
      <c r="J296" s="1"/>
      <c r="K296" s="10"/>
      <c r="L296" s="1"/>
    </row>
    <row r="297" spans="3:12" x14ac:dyDescent="0.25">
      <c r="E297" s="3"/>
      <c r="F297" s="15"/>
      <c r="G297" s="15"/>
      <c r="H297" s="15"/>
      <c r="I297" s="15"/>
      <c r="J297" s="1"/>
      <c r="K297" s="10"/>
      <c r="L297" s="1"/>
    </row>
    <row r="298" spans="3:12" x14ac:dyDescent="0.25">
      <c r="E298" s="3"/>
      <c r="F298" s="15"/>
      <c r="G298" s="15"/>
      <c r="H298" s="15"/>
      <c r="I298" s="15"/>
      <c r="J298" s="1"/>
      <c r="K298" s="10"/>
      <c r="L298" s="1"/>
    </row>
    <row r="299" spans="3:12" x14ac:dyDescent="0.25">
      <c r="E299" s="3"/>
      <c r="F299" s="15"/>
      <c r="G299" s="15"/>
      <c r="H299" s="15"/>
      <c r="I299" s="15"/>
      <c r="J299" s="1"/>
      <c r="K299" s="10"/>
      <c r="L299" s="1"/>
    </row>
    <row r="300" spans="3:12" x14ac:dyDescent="0.25">
      <c r="C300" s="13"/>
      <c r="E300" s="3"/>
      <c r="F300" s="15"/>
      <c r="G300" s="15"/>
      <c r="H300" s="15"/>
      <c r="I300" s="15"/>
      <c r="J300" s="1"/>
      <c r="K300" s="10"/>
      <c r="L300" s="1"/>
    </row>
    <row r="301" spans="3:12" x14ac:dyDescent="0.25">
      <c r="E301" s="3"/>
      <c r="F301" s="15"/>
      <c r="G301" s="15"/>
      <c r="H301" s="15"/>
      <c r="I301" s="15"/>
      <c r="J301" s="1"/>
      <c r="K301" s="10"/>
      <c r="L301" s="1"/>
    </row>
    <row r="302" spans="3:12" x14ac:dyDescent="0.25">
      <c r="E302" s="3"/>
      <c r="F302" s="15"/>
      <c r="G302" s="15"/>
      <c r="H302" s="15"/>
      <c r="I302" s="15"/>
      <c r="J302" s="1"/>
      <c r="K302" s="10"/>
      <c r="L302" s="1"/>
    </row>
    <row r="303" spans="3:12" x14ac:dyDescent="0.25">
      <c r="E303" s="3"/>
      <c r="F303" s="15"/>
      <c r="G303" s="15"/>
      <c r="H303" s="15"/>
      <c r="I303" s="15"/>
      <c r="J303" s="1"/>
      <c r="K303" s="10"/>
      <c r="L303" s="1"/>
    </row>
    <row r="304" spans="3:12" x14ac:dyDescent="0.25">
      <c r="E304" s="3"/>
      <c r="F304" s="15"/>
      <c r="G304" s="15"/>
      <c r="H304" s="15"/>
      <c r="I304" s="15"/>
      <c r="J304" s="1"/>
      <c r="K304" s="10"/>
      <c r="L304" s="1"/>
    </row>
    <row r="305" spans="3:12" x14ac:dyDescent="0.25">
      <c r="C305" s="13"/>
      <c r="E305" s="3"/>
      <c r="F305" s="15"/>
      <c r="G305" s="15"/>
      <c r="H305" s="15"/>
      <c r="I305" s="15"/>
      <c r="J305" s="1"/>
      <c r="K305" s="10"/>
      <c r="L305" s="1"/>
    </row>
    <row r="306" spans="3:12" x14ac:dyDescent="0.25">
      <c r="E306" s="3"/>
      <c r="F306" s="15"/>
      <c r="G306" s="15"/>
      <c r="H306" s="15"/>
      <c r="I306" s="15"/>
      <c r="J306" s="1"/>
      <c r="K306" s="10"/>
      <c r="L306" s="1"/>
    </row>
    <row r="307" spans="3:12" x14ac:dyDescent="0.25">
      <c r="E307" s="3"/>
      <c r="F307" s="15"/>
      <c r="G307" s="15"/>
      <c r="H307" s="15"/>
      <c r="I307" s="15"/>
      <c r="J307" s="1"/>
      <c r="K307" s="10"/>
      <c r="L307" s="1"/>
    </row>
    <row r="308" spans="3:12" x14ac:dyDescent="0.25">
      <c r="E308" s="3"/>
      <c r="F308" s="15"/>
      <c r="G308" s="15"/>
      <c r="H308" s="15"/>
      <c r="I308" s="15"/>
      <c r="J308" s="1"/>
      <c r="K308" s="10"/>
      <c r="L308" s="1"/>
    </row>
    <row r="309" spans="3:12" x14ac:dyDescent="0.25">
      <c r="E309" s="3"/>
      <c r="F309" s="15"/>
      <c r="G309" s="15"/>
      <c r="H309" s="15"/>
      <c r="I309" s="15"/>
      <c r="J309" s="1"/>
      <c r="K309" s="10"/>
      <c r="L309" s="1"/>
    </row>
    <row r="310" spans="3:12" x14ac:dyDescent="0.25">
      <c r="E310" s="3"/>
      <c r="F310" s="15"/>
      <c r="G310" s="15"/>
      <c r="H310" s="15"/>
      <c r="I310" s="15"/>
      <c r="J310" s="1"/>
      <c r="K310" s="10"/>
      <c r="L310" s="1"/>
    </row>
    <row r="311" spans="3:12" x14ac:dyDescent="0.25">
      <c r="E311" s="3"/>
      <c r="F311" s="15"/>
      <c r="G311" s="15"/>
      <c r="H311" s="15"/>
      <c r="I311" s="15"/>
      <c r="J311" s="1"/>
      <c r="K311" s="10"/>
      <c r="L311" s="1"/>
    </row>
    <row r="312" spans="3:12" x14ac:dyDescent="0.25">
      <c r="E312" s="3"/>
      <c r="F312" s="15"/>
      <c r="G312" s="15"/>
      <c r="H312" s="15"/>
      <c r="I312" s="15"/>
      <c r="J312" s="1"/>
      <c r="K312" s="10"/>
      <c r="L312" s="1"/>
    </row>
    <row r="313" spans="3:12" x14ac:dyDescent="0.25">
      <c r="E313" s="3"/>
      <c r="F313" s="15"/>
      <c r="G313" s="15"/>
      <c r="H313" s="15"/>
      <c r="I313" s="15"/>
      <c r="J313" s="1"/>
      <c r="K313" s="10"/>
      <c r="L313" s="1"/>
    </row>
    <row r="314" spans="3:12" x14ac:dyDescent="0.25">
      <c r="C314" s="13"/>
      <c r="E314" s="3"/>
      <c r="F314" s="15"/>
      <c r="G314" s="15"/>
      <c r="H314" s="15"/>
      <c r="I314" s="15"/>
      <c r="J314" s="1"/>
      <c r="K314" s="10"/>
      <c r="L314" s="1"/>
    </row>
    <row r="315" spans="3:12" x14ac:dyDescent="0.25">
      <c r="C315" s="13"/>
      <c r="E315" s="3"/>
      <c r="F315" s="15"/>
      <c r="G315" s="15"/>
      <c r="H315" s="15"/>
      <c r="I315" s="15"/>
      <c r="J315" s="1"/>
      <c r="K315" s="10"/>
      <c r="L315" s="1"/>
    </row>
    <row r="316" spans="3:12" x14ac:dyDescent="0.25">
      <c r="E316" s="3"/>
      <c r="F316" s="15"/>
      <c r="G316" s="15"/>
      <c r="H316" s="15"/>
      <c r="I316" s="15"/>
      <c r="J316" s="1"/>
      <c r="K316" s="10"/>
      <c r="L316" s="1"/>
    </row>
    <row r="317" spans="3:12" x14ac:dyDescent="0.25">
      <c r="E317" s="3"/>
      <c r="F317" s="15"/>
      <c r="G317" s="15"/>
      <c r="H317" s="15"/>
      <c r="I317" s="15"/>
      <c r="J317" s="1"/>
      <c r="K317" s="10"/>
      <c r="L317" s="1"/>
    </row>
    <row r="318" spans="3:12" x14ac:dyDescent="0.25">
      <c r="E318" s="3"/>
      <c r="F318" s="15"/>
      <c r="G318" s="15"/>
      <c r="H318" s="15"/>
      <c r="I318" s="15"/>
      <c r="J318" s="1"/>
      <c r="K318" s="10"/>
      <c r="L318" s="1"/>
    </row>
    <row r="319" spans="3:12" x14ac:dyDescent="0.25">
      <c r="E319" s="3"/>
      <c r="F319" s="15"/>
      <c r="G319" s="15"/>
      <c r="H319" s="15"/>
      <c r="I319" s="15"/>
      <c r="J319" s="1"/>
      <c r="K319" s="10"/>
      <c r="L319" s="1"/>
    </row>
    <row r="320" spans="3:12" x14ac:dyDescent="0.25">
      <c r="E320" s="3"/>
      <c r="F320" s="15"/>
      <c r="G320" s="15"/>
      <c r="H320" s="15"/>
      <c r="I320" s="15"/>
      <c r="J320" s="1"/>
      <c r="K320" s="10"/>
      <c r="L320" s="1"/>
    </row>
    <row r="321" spans="3:12" x14ac:dyDescent="0.25">
      <c r="C321" s="13"/>
      <c r="E321" s="3"/>
      <c r="F321" s="15"/>
      <c r="G321" s="15"/>
      <c r="H321" s="15"/>
      <c r="I321" s="15"/>
      <c r="J321" s="1"/>
      <c r="K321" s="10"/>
      <c r="L321" s="1"/>
    </row>
    <row r="322" spans="3:12" x14ac:dyDescent="0.25">
      <c r="E322" s="3"/>
      <c r="F322" s="15"/>
      <c r="G322" s="15"/>
      <c r="H322" s="15"/>
      <c r="I322" s="15"/>
      <c r="J322" s="1"/>
      <c r="K322" s="10"/>
      <c r="L322" s="1"/>
    </row>
    <row r="323" spans="3:12" x14ac:dyDescent="0.25">
      <c r="C323" s="13"/>
      <c r="E323" s="3"/>
      <c r="F323" s="15"/>
      <c r="G323" s="15"/>
      <c r="H323" s="15"/>
      <c r="I323" s="15"/>
      <c r="J323" s="1"/>
      <c r="K323" s="10"/>
      <c r="L323" s="1"/>
    </row>
    <row r="324" spans="3:12" x14ac:dyDescent="0.25">
      <c r="E324" s="3"/>
      <c r="F324" s="15"/>
      <c r="G324" s="15"/>
      <c r="H324" s="15"/>
      <c r="I324" s="15"/>
      <c r="J324" s="1"/>
      <c r="K324" s="10"/>
      <c r="L324" s="1"/>
    </row>
    <row r="325" spans="3:12" x14ac:dyDescent="0.25">
      <c r="E325" s="3"/>
      <c r="F325" s="15"/>
      <c r="G325" s="15"/>
      <c r="H325" s="15"/>
      <c r="I325" s="15"/>
      <c r="J325" s="1"/>
      <c r="K325" s="10"/>
      <c r="L325" s="1"/>
    </row>
    <row r="326" spans="3:12" x14ac:dyDescent="0.25">
      <c r="E326" s="3"/>
      <c r="F326" s="15"/>
      <c r="G326" s="15"/>
      <c r="H326" s="15"/>
      <c r="I326" s="15"/>
      <c r="J326" s="1"/>
      <c r="K326" s="10"/>
      <c r="L326" s="1"/>
    </row>
    <row r="327" spans="3:12" x14ac:dyDescent="0.25">
      <c r="C327" s="13"/>
      <c r="E327" s="3"/>
      <c r="F327" s="15"/>
      <c r="G327" s="15"/>
      <c r="H327" s="15"/>
      <c r="I327" s="15"/>
      <c r="J327" s="1"/>
      <c r="K327" s="10"/>
      <c r="L327" s="1"/>
    </row>
    <row r="328" spans="3:12" x14ac:dyDescent="0.25">
      <c r="E328" s="3"/>
      <c r="F328" s="15"/>
      <c r="G328" s="15"/>
      <c r="H328" s="15"/>
      <c r="I328" s="15"/>
      <c r="J328" s="1"/>
      <c r="K328" s="10"/>
      <c r="L328" s="1"/>
    </row>
    <row r="329" spans="3:12" x14ac:dyDescent="0.25">
      <c r="E329" s="3"/>
      <c r="F329" s="15"/>
      <c r="G329" s="15"/>
      <c r="H329" s="15"/>
      <c r="I329" s="15"/>
      <c r="J329" s="1"/>
      <c r="K329" s="10"/>
      <c r="L329" s="1"/>
    </row>
    <row r="330" spans="3:12" x14ac:dyDescent="0.25">
      <c r="E330" s="3"/>
      <c r="F330" s="15"/>
      <c r="G330" s="15"/>
      <c r="H330" s="15"/>
      <c r="I330" s="15"/>
      <c r="J330" s="1"/>
      <c r="K330" s="10"/>
      <c r="L330" s="1"/>
    </row>
    <row r="331" spans="3:12" x14ac:dyDescent="0.25">
      <c r="E331" s="3"/>
      <c r="F331" s="15"/>
      <c r="G331" s="15"/>
      <c r="H331" s="15"/>
      <c r="I331" s="15"/>
      <c r="J331" s="1"/>
      <c r="K331" s="10"/>
      <c r="L331" s="1"/>
    </row>
    <row r="332" spans="3:12" x14ac:dyDescent="0.25">
      <c r="E332" s="3"/>
      <c r="F332" s="15"/>
      <c r="G332" s="15"/>
      <c r="H332" s="15"/>
      <c r="I332" s="15"/>
      <c r="J332" s="1"/>
      <c r="K332" s="10"/>
      <c r="L332" s="1"/>
    </row>
    <row r="333" spans="3:12" x14ac:dyDescent="0.25">
      <c r="E333" s="3"/>
      <c r="F333" s="15"/>
      <c r="G333" s="15"/>
      <c r="H333" s="15"/>
      <c r="I333" s="15"/>
      <c r="J333" s="1"/>
      <c r="K333" s="10"/>
      <c r="L333" s="1"/>
    </row>
    <row r="334" spans="3:12" x14ac:dyDescent="0.25">
      <c r="C334" s="13"/>
      <c r="E334" s="3"/>
      <c r="F334" s="15"/>
      <c r="G334" s="15"/>
      <c r="H334" s="15"/>
      <c r="I334" s="15"/>
      <c r="J334" s="1"/>
      <c r="K334" s="10"/>
      <c r="L334" s="1"/>
    </row>
    <row r="335" spans="3:12" x14ac:dyDescent="0.25">
      <c r="C335" s="13"/>
      <c r="E335" s="3"/>
      <c r="F335" s="15"/>
      <c r="G335" s="15"/>
      <c r="H335" s="15"/>
      <c r="I335" s="15"/>
      <c r="J335" s="1"/>
      <c r="K335" s="10"/>
      <c r="L335" s="1"/>
    </row>
    <row r="336" spans="3:12" x14ac:dyDescent="0.25">
      <c r="E336" s="3"/>
      <c r="F336" s="15"/>
      <c r="G336" s="15"/>
      <c r="H336" s="15"/>
      <c r="I336" s="15"/>
      <c r="J336" s="1"/>
      <c r="K336" s="10"/>
      <c r="L336" s="1"/>
    </row>
    <row r="337" spans="3:12" x14ac:dyDescent="0.25">
      <c r="E337" s="3"/>
      <c r="F337" s="15"/>
      <c r="G337" s="15"/>
      <c r="H337" s="15"/>
      <c r="I337" s="15"/>
      <c r="J337" s="1"/>
      <c r="K337" s="10"/>
      <c r="L337" s="1"/>
    </row>
    <row r="338" spans="3:12" x14ac:dyDescent="0.25">
      <c r="E338" s="3"/>
      <c r="F338" s="15"/>
      <c r="G338" s="15"/>
      <c r="H338" s="15"/>
      <c r="I338" s="15"/>
      <c r="J338" s="1"/>
      <c r="K338" s="10"/>
      <c r="L338" s="1"/>
    </row>
    <row r="339" spans="3:12" x14ac:dyDescent="0.25">
      <c r="E339" s="3"/>
      <c r="F339" s="15"/>
      <c r="G339" s="15"/>
      <c r="H339" s="15"/>
      <c r="I339" s="15"/>
      <c r="J339" s="1"/>
      <c r="K339" s="10"/>
      <c r="L339" s="1"/>
    </row>
    <row r="340" spans="3:12" x14ac:dyDescent="0.25">
      <c r="C340" s="13"/>
      <c r="E340" s="3"/>
      <c r="F340" s="15"/>
      <c r="G340" s="15"/>
      <c r="H340" s="15"/>
      <c r="I340" s="15"/>
      <c r="J340" s="1"/>
      <c r="K340" s="10"/>
      <c r="L340" s="1"/>
    </row>
    <row r="341" spans="3:12" x14ac:dyDescent="0.25">
      <c r="C341" s="13"/>
      <c r="E341" s="3"/>
      <c r="F341" s="15"/>
      <c r="G341" s="15"/>
      <c r="H341" s="15"/>
      <c r="I341" s="15"/>
      <c r="J341" s="1"/>
      <c r="K341" s="10"/>
      <c r="L341" s="1"/>
    </row>
    <row r="342" spans="3:12" x14ac:dyDescent="0.25">
      <c r="E342" s="3"/>
      <c r="F342" s="15"/>
      <c r="G342" s="15"/>
      <c r="H342" s="15"/>
      <c r="I342" s="15"/>
      <c r="J342" s="1"/>
      <c r="K342" s="10"/>
      <c r="L342" s="1"/>
    </row>
    <row r="343" spans="3:12" x14ac:dyDescent="0.25">
      <c r="C343" s="13"/>
      <c r="E343" s="3"/>
      <c r="F343" s="15"/>
      <c r="G343" s="15"/>
      <c r="H343" s="15"/>
      <c r="I343" s="15"/>
      <c r="J343" s="1"/>
      <c r="K343" s="10"/>
      <c r="L343" s="1"/>
    </row>
    <row r="344" spans="3:12" x14ac:dyDescent="0.25">
      <c r="E344" s="3"/>
      <c r="F344" s="15"/>
      <c r="G344" s="15"/>
      <c r="H344" s="15"/>
      <c r="I344" s="15"/>
      <c r="J344" s="1"/>
      <c r="K344" s="10"/>
      <c r="L344" s="1"/>
    </row>
    <row r="345" spans="3:12" x14ac:dyDescent="0.25">
      <c r="E345" s="3"/>
      <c r="F345" s="15"/>
      <c r="G345" s="15"/>
      <c r="H345" s="15"/>
      <c r="I345" s="15"/>
      <c r="J345" s="1"/>
      <c r="K345" s="10"/>
      <c r="L345" s="1"/>
    </row>
    <row r="346" spans="3:12" x14ac:dyDescent="0.25">
      <c r="C346" s="13"/>
      <c r="E346" s="3"/>
      <c r="F346" s="15"/>
      <c r="G346" s="15"/>
      <c r="H346" s="15"/>
      <c r="I346" s="15"/>
      <c r="J346" s="1"/>
      <c r="K346" s="10"/>
      <c r="L346" s="1"/>
    </row>
    <row r="347" spans="3:12" x14ac:dyDescent="0.25">
      <c r="E347" s="3"/>
      <c r="F347" s="15"/>
      <c r="G347" s="15"/>
      <c r="H347" s="15"/>
      <c r="I347" s="15"/>
      <c r="J347" s="1"/>
      <c r="K347" s="10"/>
      <c r="L347" s="1"/>
    </row>
    <row r="348" spans="3:12" x14ac:dyDescent="0.25">
      <c r="C348" s="13"/>
      <c r="E348" s="3"/>
      <c r="F348" s="15"/>
      <c r="G348" s="15"/>
      <c r="H348" s="15"/>
      <c r="I348" s="15"/>
      <c r="J348" s="1"/>
      <c r="K348" s="10"/>
      <c r="L348" s="1"/>
    </row>
    <row r="349" spans="3:12" x14ac:dyDescent="0.25">
      <c r="E349" s="3"/>
      <c r="F349" s="15"/>
      <c r="G349" s="15"/>
      <c r="H349" s="15"/>
      <c r="I349" s="15"/>
      <c r="J349" s="1"/>
      <c r="K349" s="10"/>
      <c r="L349" s="1"/>
    </row>
    <row r="350" spans="3:12" x14ac:dyDescent="0.25">
      <c r="I350" s="15"/>
      <c r="J350" s="1"/>
      <c r="K350" s="10"/>
      <c r="L350" s="1"/>
    </row>
    <row r="357" spans="3:3" x14ac:dyDescent="0.25">
      <c r="C357" s="13"/>
    </row>
    <row r="360" spans="3:3" x14ac:dyDescent="0.25">
      <c r="C360" s="13"/>
    </row>
    <row r="361" spans="3:3" x14ac:dyDescent="0.25">
      <c r="C361" s="13"/>
    </row>
    <row r="368" spans="3:3" x14ac:dyDescent="0.25">
      <c r="C368" s="13"/>
    </row>
    <row r="369" spans="3:3" x14ac:dyDescent="0.25">
      <c r="C369" s="13"/>
    </row>
    <row r="371" spans="3:3" x14ac:dyDescent="0.25">
      <c r="C371" s="13"/>
    </row>
    <row r="375" spans="3:3" x14ac:dyDescent="0.25">
      <c r="C375" s="13"/>
    </row>
    <row r="385" spans="3:12" x14ac:dyDescent="0.25">
      <c r="C385" s="7"/>
    </row>
    <row r="387" spans="3:12" x14ac:dyDescent="0.25">
      <c r="C387" s="7"/>
    </row>
    <row r="388" spans="3:12" x14ac:dyDescent="0.25">
      <c r="C388" s="13"/>
    </row>
    <row r="389" spans="3:12" x14ac:dyDescent="0.25">
      <c r="C389" s="7"/>
    </row>
    <row r="391" spans="3:12" x14ac:dyDescent="0.25">
      <c r="C391" s="7"/>
    </row>
    <row r="393" spans="3:12" x14ac:dyDescent="0.25">
      <c r="C393" s="7"/>
    </row>
    <row r="395" spans="3:12" x14ac:dyDescent="0.25">
      <c r="C395" s="7"/>
    </row>
    <row r="396" spans="3:12" x14ac:dyDescent="0.25">
      <c r="E396" s="27"/>
      <c r="K396" s="16"/>
      <c r="L396" s="16"/>
    </row>
  </sheetData>
  <sortState ref="B140:L185">
    <sortCondition ref="J140:J185"/>
    <sortCondition ref="L140:L185"/>
  </sortState>
  <mergeCells count="25">
    <mergeCell ref="D22:M22"/>
    <mergeCell ref="D21:M21"/>
    <mergeCell ref="D23:M23"/>
    <mergeCell ref="A1:M1"/>
    <mergeCell ref="A2:M2"/>
    <mergeCell ref="D6:F6"/>
    <mergeCell ref="G6:I6"/>
    <mergeCell ref="D8:F8"/>
    <mergeCell ref="J8:L8"/>
    <mergeCell ref="D9:F9"/>
    <mergeCell ref="D10:F10"/>
    <mergeCell ref="D11:F11"/>
    <mergeCell ref="J9:K9"/>
    <mergeCell ref="J10:K10"/>
    <mergeCell ref="J11:K11"/>
    <mergeCell ref="D13:F13"/>
    <mergeCell ref="D14:F14"/>
    <mergeCell ref="J13:L13"/>
    <mergeCell ref="D19:F19"/>
    <mergeCell ref="H19:J19"/>
    <mergeCell ref="D15:F15"/>
    <mergeCell ref="D16:F16"/>
    <mergeCell ref="J14:K14"/>
    <mergeCell ref="J15:K15"/>
    <mergeCell ref="J16:K16"/>
  </mergeCells>
  <conditionalFormatting sqref="F253:I261 F51:I250">
    <cfRule type="cellIs" dxfId="77" priority="25" operator="between">
      <formula>25</formula>
      <formula>29</formula>
    </cfRule>
    <cfRule type="cellIs" dxfId="76" priority="26" operator="between">
      <formula>20</formula>
      <formula>24</formula>
    </cfRule>
    <cfRule type="cellIs" dxfId="75" priority="27" operator="between">
      <formula>18</formula>
      <formula>19</formula>
    </cfRule>
  </conditionalFormatting>
  <conditionalFormatting sqref="K257:K262 K100:K117 K189:K240 K140:K187 K27:K49 K255 K51:K67 K121:K138 K69:K98">
    <cfRule type="cellIs" dxfId="74" priority="22" operator="between">
      <formula>25</formula>
      <formula>29.999</formula>
    </cfRule>
    <cfRule type="cellIs" dxfId="73" priority="23" operator="between">
      <formula>20</formula>
      <formula>24.999</formula>
    </cfRule>
    <cfRule type="cellIs" dxfId="72" priority="24" operator="between">
      <formula>18</formula>
      <formula>19.999</formula>
    </cfRule>
  </conditionalFormatting>
  <conditionalFormatting sqref="K253 K118:K119 K242:K249">
    <cfRule type="cellIs" dxfId="71" priority="19" operator="between">
      <formula>25</formula>
      <formula>29.999</formula>
    </cfRule>
    <cfRule type="cellIs" dxfId="70" priority="20" operator="between">
      <formula>20</formula>
      <formula>24.999</formula>
    </cfRule>
    <cfRule type="cellIs" dxfId="69" priority="21" operator="between">
      <formula>18</formula>
      <formula>19.999</formula>
    </cfRule>
  </conditionalFormatting>
  <conditionalFormatting sqref="F251:I252">
    <cfRule type="cellIs" dxfId="68" priority="4" operator="between">
      <formula>25</formula>
      <formula>29</formula>
    </cfRule>
    <cfRule type="cellIs" dxfId="67" priority="5" operator="between">
      <formula>20</formula>
      <formula>24</formula>
    </cfRule>
    <cfRule type="cellIs" dxfId="66" priority="6" operator="between">
      <formula>18</formula>
      <formula>19</formula>
    </cfRule>
  </conditionalFormatting>
  <conditionalFormatting sqref="K251:K252">
    <cfRule type="cellIs" dxfId="65" priority="1" operator="between">
      <formula>25</formula>
      <formula>29.999</formula>
    </cfRule>
    <cfRule type="cellIs" dxfId="64" priority="2" operator="between">
      <formula>20</formula>
      <formula>24.999</formula>
    </cfRule>
    <cfRule type="cellIs" dxfId="63" priority="3" operator="between">
      <formula>18</formula>
      <formula>19.999</formula>
    </cfRule>
  </conditionalFormatting>
  <pageMargins left="0.7" right="0.7" top="0.78740157499999996" bottom="0.78740157499999996" header="0.3" footer="0.3"/>
  <pageSetup paperSize="9" scale="52" orientation="portrait" verticalDpi="300" r:id="rId1"/>
  <rowBreaks count="3" manualBreakCount="3">
    <brk id="67" max="16" man="1"/>
    <brk id="136" max="12" man="1"/>
    <brk id="18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133" zoomScaleNormal="100" workbookViewId="0">
      <selection activeCell="C162" sqref="C162:C165"/>
    </sheetView>
  </sheetViews>
  <sheetFormatPr baseColWidth="10" defaultRowHeight="15" x14ac:dyDescent="0.25"/>
  <cols>
    <col min="2" max="2" width="30.42578125" customWidth="1"/>
    <col min="3" max="3" width="8.7109375" style="33" customWidth="1"/>
    <col min="4" max="8" width="8.7109375" customWidth="1"/>
  </cols>
  <sheetData>
    <row r="1" spans="1:9" ht="18.75" thickBot="1" x14ac:dyDescent="0.3">
      <c r="A1" t="s">
        <v>144</v>
      </c>
      <c r="B1" s="99" t="s">
        <v>380</v>
      </c>
      <c r="C1" s="97"/>
      <c r="D1" s="97"/>
      <c r="E1" s="97"/>
      <c r="F1" s="97"/>
      <c r="G1" s="97"/>
      <c r="H1" s="98"/>
    </row>
    <row r="2" spans="1:9" ht="18" x14ac:dyDescent="0.25">
      <c r="B2" s="21" t="str">
        <f>VLOOKUP(C2,Ergebnisliste!$B$51:$J$279,2,FALSE)</f>
        <v>Kempa, Norbert</v>
      </c>
      <c r="C2" s="40">
        <v>30988</v>
      </c>
      <c r="D2" s="2">
        <f>VLOOKUP($C2,Ergebnisliste!$B$51:$J$279,5,FALSE)</f>
        <v>20</v>
      </c>
      <c r="E2" s="2">
        <f>VLOOKUP($C2,Ergebnisliste!$B$51:$J$279,6,FALSE)</f>
        <v>18</v>
      </c>
      <c r="F2" s="2">
        <f>VLOOKUP($C2,Ergebnisliste!$B$51:$J$279,7,FALSE)</f>
        <v>23</v>
      </c>
      <c r="G2" s="2">
        <f>VLOOKUP($C2,Ergebnisliste!$B$51:$J$279,8,FALSE)</f>
        <v>21</v>
      </c>
      <c r="H2" s="35">
        <f>SUM(D2:G2)</f>
        <v>82</v>
      </c>
    </row>
    <row r="3" spans="1:9" ht="18" x14ac:dyDescent="0.25">
      <c r="B3" s="21" t="str">
        <f>VLOOKUP(C3,Ergebnisliste!$B$51:$J$279,2,FALSE)</f>
        <v>Schreiber, Clemens</v>
      </c>
      <c r="C3" s="40">
        <v>66804</v>
      </c>
      <c r="D3" s="2">
        <f>VLOOKUP($C3,Ergebnisliste!$B$51:$J$279,5,FALSE)</f>
        <v>20</v>
      </c>
      <c r="E3" s="2">
        <f>VLOOKUP($C3,Ergebnisliste!$B$51:$J$279,6,FALSE)</f>
        <v>19</v>
      </c>
      <c r="F3" s="2">
        <f>VLOOKUP($C3,Ergebnisliste!$B$51:$J$279,7,FALSE)</f>
        <v>21</v>
      </c>
      <c r="G3" s="2">
        <f>VLOOKUP($C3,Ergebnisliste!$B$51:$J$279,8,FALSE)</f>
        <v>20</v>
      </c>
      <c r="H3" s="36">
        <f t="shared" ref="H3:H5" si="0">SUM(D3:G3)</f>
        <v>80</v>
      </c>
    </row>
    <row r="4" spans="1:9" ht="18" x14ac:dyDescent="0.25">
      <c r="B4" s="21" t="str">
        <f>VLOOKUP(C4,Ergebnisliste!$B$51:$J$279,2,FALSE)</f>
        <v>Warnecke, Nicole</v>
      </c>
      <c r="C4" s="40">
        <v>46911</v>
      </c>
      <c r="D4" s="2">
        <f>VLOOKUP($C4,Ergebnisliste!$B$51:$J$279,5,FALSE)</f>
        <v>24</v>
      </c>
      <c r="E4" s="2">
        <f>VLOOKUP($C4,Ergebnisliste!$B$51:$J$279,6,FALSE)</f>
        <v>20</v>
      </c>
      <c r="F4" s="2">
        <f>VLOOKUP($C4,Ergebnisliste!$B$51:$J$279,7,FALSE)</f>
        <v>21</v>
      </c>
      <c r="G4" s="2">
        <f>VLOOKUP($C4,Ergebnisliste!$B$51:$J$279,8,FALSE)</f>
        <v>22</v>
      </c>
      <c r="H4" s="36">
        <f t="shared" si="0"/>
        <v>87</v>
      </c>
    </row>
    <row r="5" spans="1:9" ht="18.75" thickBot="1" x14ac:dyDescent="0.3">
      <c r="B5" s="21" t="str">
        <f>VLOOKUP(C5,Ergebnisliste!$B$51:$J$279,2,FALSE)</f>
        <v>Weinhold, Stefan</v>
      </c>
      <c r="C5" s="40">
        <v>35538</v>
      </c>
      <c r="D5" s="2">
        <f>VLOOKUP($C5,Ergebnisliste!$B$51:$J$279,5,FALSE)</f>
        <v>19</v>
      </c>
      <c r="E5" s="2">
        <f>VLOOKUP($C5,Ergebnisliste!$B$51:$J$279,6,FALSE)</f>
        <v>20</v>
      </c>
      <c r="F5" s="2">
        <f>VLOOKUP($C5,Ergebnisliste!$B$51:$J$279,7,FALSE)</f>
        <v>25</v>
      </c>
      <c r="G5" s="2">
        <f>VLOOKUP($C5,Ergebnisliste!$B$51:$J$279,8,FALSE)</f>
        <v>21</v>
      </c>
      <c r="H5" s="36">
        <f t="shared" si="0"/>
        <v>85</v>
      </c>
    </row>
    <row r="6" spans="1:9" ht="20.25" thickBot="1" x14ac:dyDescent="0.4">
      <c r="D6" s="37">
        <f>SUM(D2:D5)</f>
        <v>83</v>
      </c>
      <c r="E6" s="38">
        <f t="shared" ref="E6:H6" si="1">SUM(E2:E5)</f>
        <v>77</v>
      </c>
      <c r="F6" s="38">
        <f t="shared" si="1"/>
        <v>90</v>
      </c>
      <c r="G6" s="38">
        <f t="shared" si="1"/>
        <v>84</v>
      </c>
      <c r="H6" s="48">
        <f t="shared" si="1"/>
        <v>334</v>
      </c>
    </row>
    <row r="8" spans="1:9" ht="15.75" thickBot="1" x14ac:dyDescent="0.3"/>
    <row r="9" spans="1:9" ht="18.75" thickBot="1" x14ac:dyDescent="0.3">
      <c r="A9" t="s">
        <v>145</v>
      </c>
      <c r="B9" s="99" t="s">
        <v>384</v>
      </c>
      <c r="C9" s="97"/>
      <c r="D9" s="97"/>
      <c r="E9" s="97"/>
      <c r="F9" s="97"/>
      <c r="G9" s="97"/>
      <c r="H9" s="98"/>
    </row>
    <row r="10" spans="1:9" ht="18" x14ac:dyDescent="0.25">
      <c r="A10" s="39"/>
      <c r="B10" s="21" t="str">
        <f>VLOOKUP(C10,Ergebnisliste!$B$51:$J$279,2,FALSE)</f>
        <v>Busch, Michael</v>
      </c>
      <c r="C10" s="40">
        <v>46026</v>
      </c>
      <c r="D10" s="2">
        <f>VLOOKUP($C10,Ergebnisliste!$B$51:$J$279,5,FALSE)</f>
        <v>21</v>
      </c>
      <c r="E10" s="2">
        <f>VLOOKUP($C10,Ergebnisliste!$B$51:$J$279,6,FALSE)</f>
        <v>20</v>
      </c>
      <c r="F10" s="2">
        <f>VLOOKUP($C10,Ergebnisliste!$B$51:$J$279,7,FALSE)</f>
        <v>22</v>
      </c>
      <c r="G10" s="2">
        <f>VLOOKUP($C10,Ergebnisliste!$B$51:$J$279,8,FALSE)</f>
        <v>25</v>
      </c>
      <c r="H10" s="35">
        <f>SUM(D10:G10)</f>
        <v>88</v>
      </c>
      <c r="I10" s="40"/>
    </row>
    <row r="11" spans="1:9" ht="18" x14ac:dyDescent="0.25">
      <c r="A11" s="39"/>
      <c r="B11" s="21" t="str">
        <f>VLOOKUP(C11,Ergebnisliste!$B$51:$J$279,2,FALSE)</f>
        <v>Clasen, Tim</v>
      </c>
      <c r="C11" s="40">
        <v>40407</v>
      </c>
      <c r="D11" s="2">
        <f>VLOOKUP($C11,Ergebnisliste!$B$51:$J$279,5,FALSE)</f>
        <v>21</v>
      </c>
      <c r="E11" s="2">
        <f>VLOOKUP($C11,Ergebnisliste!$B$51:$J$279,6,FALSE)</f>
        <v>21</v>
      </c>
      <c r="F11" s="2">
        <f>VLOOKUP($C11,Ergebnisliste!$B$51:$J$279,7,FALSE)</f>
        <v>19</v>
      </c>
      <c r="G11" s="2">
        <f>VLOOKUP($C11,Ergebnisliste!$B$51:$J$279,8,FALSE)</f>
        <v>24</v>
      </c>
      <c r="H11" s="36">
        <f t="shared" ref="H11:H13" si="2">SUM(D11:G11)</f>
        <v>85</v>
      </c>
      <c r="I11" s="40"/>
    </row>
    <row r="12" spans="1:9" ht="18" x14ac:dyDescent="0.25">
      <c r="A12" s="39"/>
      <c r="B12" s="21" t="str">
        <f>VLOOKUP(C12,Ergebnisliste!$B$51:$J$279,2,FALSE)</f>
        <v>Großmann, Lennart</v>
      </c>
      <c r="C12" s="40">
        <v>38461</v>
      </c>
      <c r="D12" s="2">
        <f>VLOOKUP($C12,Ergebnisliste!$B$51:$J$279,5,FALSE)</f>
        <v>24</v>
      </c>
      <c r="E12" s="2">
        <f>VLOOKUP($C12,Ergebnisliste!$B$51:$J$279,6,FALSE)</f>
        <v>23</v>
      </c>
      <c r="F12" s="2">
        <f>VLOOKUP($C12,Ergebnisliste!$B$51:$J$279,7,FALSE)</f>
        <v>20</v>
      </c>
      <c r="G12" s="2">
        <f>VLOOKUP($C12,Ergebnisliste!$B$51:$J$279,8,FALSE)</f>
        <v>23</v>
      </c>
      <c r="H12" s="36">
        <f t="shared" si="2"/>
        <v>90</v>
      </c>
      <c r="I12" s="40"/>
    </row>
    <row r="13" spans="1:9" ht="18.75" thickBot="1" x14ac:dyDescent="0.3">
      <c r="A13" s="39"/>
      <c r="B13" s="21" t="str">
        <f>VLOOKUP(C13,Ergebnisliste!$B$51:$J$279,2,FALSE)</f>
        <v>Kleiner, Tristan</v>
      </c>
      <c r="C13" s="40">
        <v>38462</v>
      </c>
      <c r="D13" s="2">
        <f>VLOOKUP($C13,Ergebnisliste!$B$51:$J$279,5,FALSE)</f>
        <v>21</v>
      </c>
      <c r="E13" s="2">
        <f>VLOOKUP($C13,Ergebnisliste!$B$51:$J$279,6,FALSE)</f>
        <v>22</v>
      </c>
      <c r="F13" s="2">
        <f>VLOOKUP($C13,Ergebnisliste!$B$51:$J$279,7,FALSE)</f>
        <v>20</v>
      </c>
      <c r="G13" s="2">
        <f>VLOOKUP($C13,Ergebnisliste!$B$51:$J$279,8,FALSE)</f>
        <v>22</v>
      </c>
      <c r="H13" s="36">
        <f t="shared" si="2"/>
        <v>85</v>
      </c>
      <c r="I13" s="40"/>
    </row>
    <row r="14" spans="1:9" ht="20.25" thickBot="1" x14ac:dyDescent="0.4">
      <c r="A14" s="39"/>
      <c r="B14" s="34"/>
      <c r="D14" s="37">
        <f>SUM(D10:D13)</f>
        <v>87</v>
      </c>
      <c r="E14" s="38">
        <f t="shared" ref="E14" si="3">SUM(E10:E13)</f>
        <v>86</v>
      </c>
      <c r="F14" s="38">
        <f t="shared" ref="F14" si="4">SUM(F10:F13)</f>
        <v>81</v>
      </c>
      <c r="G14" s="38">
        <f t="shared" ref="G14" si="5">SUM(G10:G13)</f>
        <v>94</v>
      </c>
      <c r="H14" s="48">
        <f t="shared" ref="H14" si="6">SUM(H10:H13)</f>
        <v>348</v>
      </c>
    </row>
    <row r="15" spans="1:9" x14ac:dyDescent="0.25">
      <c r="A15" s="39"/>
    </row>
    <row r="16" spans="1:9" ht="15.75" thickBot="1" x14ac:dyDescent="0.3">
      <c r="A16" s="39"/>
    </row>
    <row r="17" spans="1:9" ht="18.75" thickBot="1" x14ac:dyDescent="0.3">
      <c r="A17" s="39" t="s">
        <v>146</v>
      </c>
      <c r="B17" s="99" t="s">
        <v>387</v>
      </c>
      <c r="C17" s="97"/>
      <c r="D17" s="97"/>
      <c r="E17" s="97"/>
      <c r="F17" s="97"/>
      <c r="G17" s="97"/>
      <c r="H17" s="98"/>
    </row>
    <row r="18" spans="1:9" ht="18" x14ac:dyDescent="0.25">
      <c r="A18" s="39"/>
      <c r="B18" s="21" t="str">
        <f>VLOOKUP(C18,Ergebnisliste!$B$51:$J$279,2,FALSE)</f>
        <v>Reinicke, Michael</v>
      </c>
      <c r="C18" s="81">
        <v>42690</v>
      </c>
      <c r="D18" s="2">
        <f>VLOOKUP($C18,Ergebnisliste!$B$51:$J$279,5,FALSE)</f>
        <v>25</v>
      </c>
      <c r="E18" s="2">
        <f>VLOOKUP($C18,Ergebnisliste!$B$51:$J$279,6,FALSE)</f>
        <v>23</v>
      </c>
      <c r="F18" s="2">
        <f>VLOOKUP($C18,Ergebnisliste!$B$51:$J$279,7,FALSE)</f>
        <v>22</v>
      </c>
      <c r="G18" s="2">
        <f>VLOOKUP($C18,Ergebnisliste!$B$51:$J$279,8,FALSE)</f>
        <v>23</v>
      </c>
      <c r="H18" s="35">
        <f>SUM(D18:G18)</f>
        <v>93</v>
      </c>
      <c r="I18" s="40"/>
    </row>
    <row r="19" spans="1:9" ht="18" x14ac:dyDescent="0.25">
      <c r="A19" s="39"/>
      <c r="B19" s="21" t="str">
        <f>VLOOKUP(C19,Ergebnisliste!$B$51:$J$279,2,FALSE)</f>
        <v>Reinicke, Andrea</v>
      </c>
      <c r="C19" s="81">
        <v>44862</v>
      </c>
      <c r="D19" s="2">
        <f>VLOOKUP($C19,Ergebnisliste!$B$51:$J$279,5,FALSE)</f>
        <v>22</v>
      </c>
      <c r="E19" s="2">
        <f>VLOOKUP($C19,Ergebnisliste!$B$51:$J$279,6,FALSE)</f>
        <v>22</v>
      </c>
      <c r="F19" s="2">
        <f>VLOOKUP($C19,Ergebnisliste!$B$51:$J$279,7,FALSE)</f>
        <v>20</v>
      </c>
      <c r="G19" s="2">
        <f>VLOOKUP($C19,Ergebnisliste!$B$51:$J$279,8,FALSE)</f>
        <v>21</v>
      </c>
      <c r="H19" s="36">
        <f t="shared" ref="H19:H21" si="7">SUM(D19:G19)</f>
        <v>85</v>
      </c>
      <c r="I19" s="40"/>
    </row>
    <row r="20" spans="1:9" ht="18" x14ac:dyDescent="0.25">
      <c r="A20" s="39"/>
      <c r="B20" s="21" t="str">
        <f>VLOOKUP(C20,Ergebnisliste!$B$51:$J$279,2,FALSE)</f>
        <v>Schulz, Hans-Jürgen</v>
      </c>
      <c r="C20" s="81">
        <v>45666</v>
      </c>
      <c r="D20" s="2">
        <f>VLOOKUP($C20,Ergebnisliste!$B$51:$J$279,5,FALSE)</f>
        <v>23</v>
      </c>
      <c r="E20" s="2">
        <f>VLOOKUP($C20,Ergebnisliste!$B$51:$J$279,6,FALSE)</f>
        <v>20</v>
      </c>
      <c r="F20" s="2">
        <f>VLOOKUP($C20,Ergebnisliste!$B$51:$J$279,7,FALSE)</f>
        <v>23</v>
      </c>
      <c r="G20" s="2">
        <f>VLOOKUP($C20,Ergebnisliste!$B$51:$J$279,8,FALSE)</f>
        <v>21</v>
      </c>
      <c r="H20" s="36">
        <f t="shared" si="7"/>
        <v>87</v>
      </c>
      <c r="I20" s="40"/>
    </row>
    <row r="21" spans="1:9" ht="18.75" thickBot="1" x14ac:dyDescent="0.3">
      <c r="A21" s="39"/>
      <c r="B21" s="21" t="str">
        <f>VLOOKUP(C21,Ergebnisliste!$B$51:$J$279,2,FALSE)</f>
        <v>Wustrack, Christian</v>
      </c>
      <c r="C21" s="68">
        <v>28259</v>
      </c>
      <c r="D21" s="2">
        <f>VLOOKUP($C21,Ergebnisliste!$B$51:$J$279,5,FALSE)</f>
        <v>24</v>
      </c>
      <c r="E21" s="2">
        <f>VLOOKUP($C21,Ergebnisliste!$B$51:$J$279,6,FALSE)</f>
        <v>23</v>
      </c>
      <c r="F21" s="2">
        <f>VLOOKUP($C21,Ergebnisliste!$B$51:$J$279,7,FALSE)</f>
        <v>25</v>
      </c>
      <c r="G21" s="2">
        <f>VLOOKUP($C21,Ergebnisliste!$B$51:$J$279,8,FALSE)</f>
        <v>22</v>
      </c>
      <c r="H21" s="36">
        <f t="shared" si="7"/>
        <v>94</v>
      </c>
      <c r="I21" s="40"/>
    </row>
    <row r="22" spans="1:9" ht="20.25" thickBot="1" x14ac:dyDescent="0.4">
      <c r="A22" s="39"/>
      <c r="B22" s="34"/>
      <c r="D22" s="37">
        <f>SUM(D18:D21)</f>
        <v>94</v>
      </c>
      <c r="E22" s="38">
        <f t="shared" ref="E22" si="8">SUM(E18:E21)</f>
        <v>88</v>
      </c>
      <c r="F22" s="38">
        <f t="shared" ref="F22" si="9">SUM(F18:F21)</f>
        <v>90</v>
      </c>
      <c r="G22" s="38">
        <f t="shared" ref="G22" si="10">SUM(G18:G21)</f>
        <v>87</v>
      </c>
      <c r="H22" s="48">
        <f t="shared" ref="H22" si="11">SUM(H18:H21)</f>
        <v>359</v>
      </c>
    </row>
    <row r="23" spans="1:9" x14ac:dyDescent="0.25">
      <c r="A23" s="39"/>
    </row>
    <row r="24" spans="1:9" ht="15.75" thickBot="1" x14ac:dyDescent="0.3">
      <c r="A24" s="39"/>
    </row>
    <row r="25" spans="1:9" ht="18.75" thickBot="1" x14ac:dyDescent="0.3">
      <c r="A25" s="39" t="s">
        <v>147</v>
      </c>
      <c r="B25" s="99" t="s">
        <v>95</v>
      </c>
      <c r="C25" s="97"/>
      <c r="D25" s="97"/>
      <c r="E25" s="97"/>
      <c r="F25" s="97"/>
      <c r="G25" s="97"/>
      <c r="H25" s="98"/>
    </row>
    <row r="26" spans="1:9" ht="18" x14ac:dyDescent="0.25">
      <c r="A26" s="39"/>
      <c r="B26" s="21" t="str">
        <f>VLOOKUP(C26,Ergebnisliste!$B$51:$J$279,2,FALSE)</f>
        <v>Betzien, Andre</v>
      </c>
      <c r="C26" s="81">
        <v>32105</v>
      </c>
      <c r="D26" s="2">
        <f>VLOOKUP($C26,Ergebnisliste!$B$51:$J$279,5,FALSE)</f>
        <v>21</v>
      </c>
      <c r="E26" s="2">
        <f>VLOOKUP($C26,Ergebnisliste!$B$51:$J$279,6,FALSE)</f>
        <v>20</v>
      </c>
      <c r="F26" s="2">
        <f>VLOOKUP($C26,Ergebnisliste!$B$51:$J$279,7,FALSE)</f>
        <v>20</v>
      </c>
      <c r="G26" s="2">
        <f>VLOOKUP($C26,Ergebnisliste!$B$51:$J$279,8,FALSE)</f>
        <v>22</v>
      </c>
      <c r="H26" s="35">
        <f>SUM(D26:G26)</f>
        <v>83</v>
      </c>
      <c r="I26" s="40"/>
    </row>
    <row r="27" spans="1:9" ht="18" x14ac:dyDescent="0.25">
      <c r="A27" s="39"/>
      <c r="B27" s="21" t="str">
        <f>VLOOKUP(C27,Ergebnisliste!$B$51:$J$279,2,FALSE)</f>
        <v>Dejoks, Rene</v>
      </c>
      <c r="C27" s="68">
        <v>64989</v>
      </c>
      <c r="D27" s="2">
        <f>VLOOKUP($C27,Ergebnisliste!$B$51:$J$279,5,FALSE)</f>
        <v>24</v>
      </c>
      <c r="E27" s="2">
        <f>VLOOKUP($C27,Ergebnisliste!$B$51:$J$279,6,FALSE)</f>
        <v>26</v>
      </c>
      <c r="F27" s="2">
        <f>VLOOKUP($C27,Ergebnisliste!$B$51:$J$279,7,FALSE)</f>
        <v>22</v>
      </c>
      <c r="G27" s="2">
        <f>VLOOKUP($C27,Ergebnisliste!$B$51:$J$279,8,FALSE)</f>
        <v>22</v>
      </c>
      <c r="H27" s="36">
        <f t="shared" ref="H27:H29" si="12">SUM(D27:G27)</f>
        <v>94</v>
      </c>
      <c r="I27" s="40"/>
    </row>
    <row r="28" spans="1:9" ht="18" x14ac:dyDescent="0.25">
      <c r="A28" s="39"/>
      <c r="B28" s="21" t="str">
        <f>VLOOKUP(C28,Ergebnisliste!$B$51:$J$279,2,FALSE)</f>
        <v>Sperling, Sven</v>
      </c>
      <c r="C28" s="81">
        <v>40389</v>
      </c>
      <c r="D28" s="2">
        <f>VLOOKUP($C28,Ergebnisliste!$B$51:$J$279,5,FALSE)</f>
        <v>22</v>
      </c>
      <c r="E28" s="2">
        <f>VLOOKUP($C28,Ergebnisliste!$B$51:$J$279,6,FALSE)</f>
        <v>24</v>
      </c>
      <c r="F28" s="2">
        <f>VLOOKUP($C28,Ergebnisliste!$B$51:$J$279,7,FALSE)</f>
        <v>23</v>
      </c>
      <c r="G28" s="2">
        <f>VLOOKUP($C28,Ergebnisliste!$B$51:$J$279,8,FALSE)</f>
        <v>23</v>
      </c>
      <c r="H28" s="36">
        <f t="shared" si="12"/>
        <v>92</v>
      </c>
      <c r="I28" s="40"/>
    </row>
    <row r="29" spans="1:9" ht="18.75" thickBot="1" x14ac:dyDescent="0.3">
      <c r="A29" s="39"/>
      <c r="B29" s="21" t="str">
        <f>VLOOKUP(C29,Ergebnisliste!$B$51:$J$279,2,FALSE)</f>
        <v>Warnecke, Jenifer</v>
      </c>
      <c r="C29" s="68">
        <v>1612</v>
      </c>
      <c r="D29" s="2">
        <f>VLOOKUP($C29,Ergebnisliste!$B$51:$J$279,5,FALSE)</f>
        <v>23</v>
      </c>
      <c r="E29" s="2">
        <f>VLOOKUP($C29,Ergebnisliste!$B$51:$J$279,6,FALSE)</f>
        <v>25</v>
      </c>
      <c r="F29" s="2">
        <f>VLOOKUP($C29,Ergebnisliste!$B$51:$J$279,7,FALSE)</f>
        <v>21</v>
      </c>
      <c r="G29" s="2">
        <f>VLOOKUP($C29,Ergebnisliste!$B$51:$J$279,8,FALSE)</f>
        <v>21</v>
      </c>
      <c r="H29" s="36">
        <f t="shared" si="12"/>
        <v>90</v>
      </c>
      <c r="I29" s="40"/>
    </row>
    <row r="30" spans="1:9" ht="20.25" thickBot="1" x14ac:dyDescent="0.4">
      <c r="A30" s="39"/>
      <c r="B30" s="34"/>
      <c r="D30" s="37">
        <f>SUM(D26:D29)</f>
        <v>90</v>
      </c>
      <c r="E30" s="38">
        <f t="shared" ref="E30" si="13">SUM(E26:E29)</f>
        <v>95</v>
      </c>
      <c r="F30" s="38">
        <f t="shared" ref="F30" si="14">SUM(F26:F29)</f>
        <v>86</v>
      </c>
      <c r="G30" s="38">
        <f t="shared" ref="G30" si="15">SUM(G26:G29)</f>
        <v>88</v>
      </c>
      <c r="H30" s="48">
        <f t="shared" ref="H30" si="16">SUM(H26:H29)</f>
        <v>359</v>
      </c>
    </row>
    <row r="31" spans="1:9" x14ac:dyDescent="0.25">
      <c r="A31" s="39"/>
    </row>
    <row r="32" spans="1:9" ht="15.75" thickBot="1" x14ac:dyDescent="0.3">
      <c r="A32" s="39"/>
    </row>
    <row r="33" spans="1:9" ht="18.75" thickBot="1" x14ac:dyDescent="0.3">
      <c r="A33" s="39" t="s">
        <v>148</v>
      </c>
      <c r="B33" s="96" t="s">
        <v>388</v>
      </c>
      <c r="C33" s="97"/>
      <c r="D33" s="97"/>
      <c r="E33" s="97"/>
      <c r="F33" s="97"/>
      <c r="G33" s="97"/>
      <c r="H33" s="98"/>
    </row>
    <row r="34" spans="1:9" ht="18" x14ac:dyDescent="0.25">
      <c r="A34" s="39"/>
      <c r="B34" s="21" t="str">
        <f>VLOOKUP(C34,Ergebnisliste!$B$51:$J$279,2,FALSE)</f>
        <v>Fabry, Holger</v>
      </c>
      <c r="C34" s="81">
        <v>30064</v>
      </c>
      <c r="D34" s="2">
        <f>VLOOKUP($C34,Ergebnisliste!$B$51:$J$279,5,FALSE)</f>
        <v>24</v>
      </c>
      <c r="E34" s="2">
        <f>VLOOKUP($C34,Ergebnisliste!$B$51:$J$279,6,FALSE)</f>
        <v>22</v>
      </c>
      <c r="F34" s="2">
        <f>VLOOKUP($C34,Ergebnisliste!$B$51:$J$279,7,FALSE)</f>
        <v>27</v>
      </c>
      <c r="G34" s="2">
        <f>VLOOKUP($C34,Ergebnisliste!$B$51:$J$279,8,FALSE)</f>
        <v>24</v>
      </c>
      <c r="H34" s="35">
        <f>SUM(D34:G34)</f>
        <v>97</v>
      </c>
      <c r="I34" s="40"/>
    </row>
    <row r="35" spans="1:9" ht="18" x14ac:dyDescent="0.25">
      <c r="A35" s="39"/>
      <c r="B35" s="21" t="str">
        <f>VLOOKUP(C35,Ergebnisliste!$B$51:$J$279,2,FALSE)</f>
        <v>Hasse, Lars</v>
      </c>
      <c r="C35" s="68">
        <v>43779</v>
      </c>
      <c r="D35" s="2">
        <f>VLOOKUP($C35,Ergebnisliste!$B$51:$J$279,5,FALSE)</f>
        <v>22</v>
      </c>
      <c r="E35" s="2">
        <f>VLOOKUP($C35,Ergebnisliste!$B$51:$J$279,6,FALSE)</f>
        <v>24</v>
      </c>
      <c r="F35" s="2">
        <f>VLOOKUP($C35,Ergebnisliste!$B$51:$J$279,7,FALSE)</f>
        <v>21</v>
      </c>
      <c r="G35" s="2">
        <f>VLOOKUP($C35,Ergebnisliste!$B$51:$J$279,8,FALSE)</f>
        <v>21</v>
      </c>
      <c r="H35" s="36">
        <f t="shared" ref="H35:H37" si="17">SUM(D35:G35)</f>
        <v>88</v>
      </c>
      <c r="I35" s="40"/>
    </row>
    <row r="36" spans="1:9" ht="18" x14ac:dyDescent="0.25">
      <c r="A36" s="39"/>
      <c r="B36" s="21" t="str">
        <f>VLOOKUP(C36,Ergebnisliste!$B$51:$J$279,2,FALSE)</f>
        <v>Nowsky, Peter</v>
      </c>
      <c r="C36" s="81">
        <v>30639</v>
      </c>
      <c r="D36" s="2">
        <f>VLOOKUP($C36,Ergebnisliste!$B$51:$J$279,5,FALSE)</f>
        <v>23</v>
      </c>
      <c r="E36" s="2">
        <f>VLOOKUP($C36,Ergebnisliste!$B$51:$J$279,6,FALSE)</f>
        <v>21</v>
      </c>
      <c r="F36" s="2">
        <f>VLOOKUP($C36,Ergebnisliste!$B$51:$J$279,7,FALSE)</f>
        <v>22</v>
      </c>
      <c r="G36" s="2">
        <f>VLOOKUP($C36,Ergebnisliste!$B$51:$J$279,8,FALSE)</f>
        <v>18</v>
      </c>
      <c r="H36" s="36">
        <f t="shared" si="17"/>
        <v>84</v>
      </c>
      <c r="I36" s="40"/>
    </row>
    <row r="37" spans="1:9" ht="18.75" thickBot="1" x14ac:dyDescent="0.3">
      <c r="A37" s="39"/>
      <c r="B37" s="21" t="str">
        <f>VLOOKUP(C37,Ergebnisliste!$B$51:$J$279,2,FALSE)</f>
        <v>Weißmann, Henning</v>
      </c>
      <c r="C37" s="68">
        <v>33604</v>
      </c>
      <c r="D37" s="2">
        <f>VLOOKUP($C37,Ergebnisliste!$B$51:$J$279,5,FALSE)</f>
        <v>25</v>
      </c>
      <c r="E37" s="2">
        <f>VLOOKUP($C37,Ergebnisliste!$B$51:$J$279,6,FALSE)</f>
        <v>19</v>
      </c>
      <c r="F37" s="2">
        <f>VLOOKUP($C37,Ergebnisliste!$B$51:$J$279,7,FALSE)</f>
        <v>25</v>
      </c>
      <c r="G37" s="2">
        <f>VLOOKUP($C37,Ergebnisliste!$B$51:$J$279,8,FALSE)</f>
        <v>21</v>
      </c>
      <c r="H37" s="36">
        <f t="shared" si="17"/>
        <v>90</v>
      </c>
      <c r="I37" s="40"/>
    </row>
    <row r="38" spans="1:9" ht="20.25" thickBot="1" x14ac:dyDescent="0.4">
      <c r="A38" s="39"/>
      <c r="B38" s="39"/>
      <c r="D38" s="37">
        <f>SUM(D34:D37)</f>
        <v>94</v>
      </c>
      <c r="E38" s="38">
        <f t="shared" ref="E38:H38" si="18">SUM(E34:E37)</f>
        <v>86</v>
      </c>
      <c r="F38" s="38">
        <f t="shared" si="18"/>
        <v>95</v>
      </c>
      <c r="G38" s="38">
        <f t="shared" si="18"/>
        <v>84</v>
      </c>
      <c r="H38" s="48">
        <f t="shared" si="18"/>
        <v>359</v>
      </c>
    </row>
    <row r="39" spans="1:9" x14ac:dyDescent="0.25">
      <c r="A39" s="39"/>
    </row>
    <row r="40" spans="1:9" ht="15.75" thickBot="1" x14ac:dyDescent="0.3">
      <c r="A40" s="39"/>
    </row>
    <row r="41" spans="1:9" ht="18.75" thickBot="1" x14ac:dyDescent="0.3">
      <c r="A41" s="39" t="s">
        <v>149</v>
      </c>
      <c r="B41" s="96" t="s">
        <v>385</v>
      </c>
      <c r="C41" s="97"/>
      <c r="D41" s="97"/>
      <c r="E41" s="97"/>
      <c r="F41" s="97"/>
      <c r="G41" s="97"/>
      <c r="H41" s="98"/>
    </row>
    <row r="42" spans="1:9" ht="18" x14ac:dyDescent="0.25">
      <c r="A42" s="39"/>
      <c r="B42" s="21" t="str">
        <f>VLOOKUP(C42,Ergebnisliste!$B$51:$J$279,2,FALSE)</f>
        <v>Kunz, Bernd</v>
      </c>
      <c r="C42" s="68">
        <v>5225</v>
      </c>
      <c r="D42" s="2">
        <f>VLOOKUP($C42,Ergebnisliste!$B$51:$J$279,5,FALSE)</f>
        <v>21</v>
      </c>
      <c r="E42" s="2">
        <f>VLOOKUP($C42,Ergebnisliste!$B$51:$J$279,6,FALSE)</f>
        <v>25</v>
      </c>
      <c r="F42" s="2">
        <f>VLOOKUP($C42,Ergebnisliste!$B$51:$J$279,7,FALSE)</f>
        <v>23</v>
      </c>
      <c r="G42" s="2">
        <f>VLOOKUP($C42,Ergebnisliste!$B$51:$J$279,8,FALSE)</f>
        <v>24</v>
      </c>
      <c r="H42" s="35">
        <f>SUM(D42:G42)</f>
        <v>93</v>
      </c>
      <c r="I42" s="40"/>
    </row>
    <row r="43" spans="1:9" ht="18" x14ac:dyDescent="0.25">
      <c r="A43" s="39"/>
      <c r="B43" s="21" t="str">
        <f>VLOOKUP(C43,Ergebnisliste!$B$51:$J$279,2,FALSE)</f>
        <v>Otto, Kuno</v>
      </c>
      <c r="C43" s="68">
        <v>6524</v>
      </c>
      <c r="D43" s="2">
        <f>VLOOKUP($C43,Ergebnisliste!$B$51:$J$279,5,FALSE)</f>
        <v>23</v>
      </c>
      <c r="E43" s="2">
        <f>VLOOKUP($C43,Ergebnisliste!$B$51:$J$279,6,FALSE)</f>
        <v>22</v>
      </c>
      <c r="F43" s="2">
        <f>VLOOKUP($C43,Ergebnisliste!$B$51:$J$279,7,FALSE)</f>
        <v>20</v>
      </c>
      <c r="G43" s="2">
        <f>VLOOKUP($C43,Ergebnisliste!$B$51:$J$279,8,FALSE)</f>
        <v>23</v>
      </c>
      <c r="H43" s="36">
        <f t="shared" ref="H43:H45" si="19">SUM(D43:G43)</f>
        <v>88</v>
      </c>
      <c r="I43" s="40"/>
    </row>
    <row r="44" spans="1:9" ht="18" x14ac:dyDescent="0.25">
      <c r="A44" s="39"/>
      <c r="B44" s="21" t="str">
        <f>VLOOKUP(C44,Ergebnisliste!$B$51:$J$279,2,FALSE)</f>
        <v>Rathje, Udo</v>
      </c>
      <c r="C44" s="68">
        <v>23693</v>
      </c>
      <c r="D44" s="2">
        <f>VLOOKUP($C44,Ergebnisliste!$B$51:$J$279,5,FALSE)</f>
        <v>24</v>
      </c>
      <c r="E44" s="2">
        <f>VLOOKUP($C44,Ergebnisliste!$B$51:$J$279,6,FALSE)</f>
        <v>21</v>
      </c>
      <c r="F44" s="2">
        <f>VLOOKUP($C44,Ergebnisliste!$B$51:$J$279,7,FALSE)</f>
        <v>23</v>
      </c>
      <c r="G44" s="2">
        <f>VLOOKUP($C44,Ergebnisliste!$B$51:$J$279,8,FALSE)</f>
        <v>22</v>
      </c>
      <c r="H44" s="36">
        <f t="shared" si="19"/>
        <v>90</v>
      </c>
      <c r="I44" s="40"/>
    </row>
    <row r="45" spans="1:9" ht="18.75" thickBot="1" x14ac:dyDescent="0.3">
      <c r="A45" s="39"/>
      <c r="B45" s="21" t="str">
        <f>VLOOKUP(C45,Ergebnisliste!$B$51:$J$279,2,FALSE)</f>
        <v>Theden, Jan-Christoph</v>
      </c>
      <c r="C45" s="81">
        <v>50596</v>
      </c>
      <c r="D45" s="2">
        <f>VLOOKUP($C45,Ergebnisliste!$B$51:$J$279,5,FALSE)</f>
        <v>21</v>
      </c>
      <c r="E45" s="2">
        <f>VLOOKUP($C45,Ergebnisliste!$B$51:$J$279,6,FALSE)</f>
        <v>22</v>
      </c>
      <c r="F45" s="2">
        <f>VLOOKUP($C45,Ergebnisliste!$B$51:$J$279,7,FALSE)</f>
        <v>25</v>
      </c>
      <c r="G45" s="2">
        <f>VLOOKUP($C45,Ergebnisliste!$B$51:$J$279,8,FALSE)</f>
        <v>24</v>
      </c>
      <c r="H45" s="36">
        <f t="shared" si="19"/>
        <v>92</v>
      </c>
      <c r="I45" s="40"/>
    </row>
    <row r="46" spans="1:9" ht="20.25" thickBot="1" x14ac:dyDescent="0.4">
      <c r="A46" s="39"/>
      <c r="B46" s="34"/>
      <c r="D46" s="37">
        <f>SUM(D42:D45)</f>
        <v>89</v>
      </c>
      <c r="E46" s="38">
        <f t="shared" ref="E46" si="20">SUM(E42:E45)</f>
        <v>90</v>
      </c>
      <c r="F46" s="38">
        <f t="shared" ref="F46" si="21">SUM(F42:F45)</f>
        <v>91</v>
      </c>
      <c r="G46" s="38">
        <f t="shared" ref="G46" si="22">SUM(G42:G45)</f>
        <v>93</v>
      </c>
      <c r="H46" s="48">
        <f t="shared" ref="H46" si="23">SUM(H42:H45)</f>
        <v>363</v>
      </c>
    </row>
    <row r="47" spans="1:9" x14ac:dyDescent="0.25">
      <c r="A47" s="39"/>
    </row>
    <row r="48" spans="1:9" ht="15.75" thickBot="1" x14ac:dyDescent="0.3">
      <c r="A48" s="39"/>
    </row>
    <row r="49" spans="1:9" ht="18.75" thickBot="1" x14ac:dyDescent="0.3">
      <c r="A49" s="39" t="s">
        <v>150</v>
      </c>
      <c r="B49" s="96" t="s">
        <v>389</v>
      </c>
      <c r="C49" s="97"/>
      <c r="D49" s="97"/>
      <c r="E49" s="97"/>
      <c r="F49" s="97"/>
      <c r="G49" s="97"/>
      <c r="H49" s="98"/>
    </row>
    <row r="50" spans="1:9" ht="18" x14ac:dyDescent="0.25">
      <c r="A50" s="39"/>
      <c r="B50" s="21" t="str">
        <f>VLOOKUP(C50,Ergebnisliste!$B$51:$J$279,2,FALSE)</f>
        <v>Ehm, Marion</v>
      </c>
      <c r="C50" s="68">
        <v>46898</v>
      </c>
      <c r="D50" s="2">
        <f>VLOOKUP($C50,Ergebnisliste!$B$51:$J$279,5,FALSE)</f>
        <v>21</v>
      </c>
      <c r="E50" s="2">
        <f>VLOOKUP($C50,Ergebnisliste!$B$51:$J$279,6,FALSE)</f>
        <v>25</v>
      </c>
      <c r="F50" s="2">
        <f>VLOOKUP($C50,Ergebnisliste!$B$51:$J$279,7,FALSE)</f>
        <v>24</v>
      </c>
      <c r="G50" s="2">
        <f>VLOOKUP($C50,Ergebnisliste!$B$51:$J$279,8,FALSE)</f>
        <v>24</v>
      </c>
      <c r="H50" s="35">
        <f>SUM(D50:G50)</f>
        <v>94</v>
      </c>
      <c r="I50" s="40"/>
    </row>
    <row r="51" spans="1:9" ht="18" x14ac:dyDescent="0.25">
      <c r="A51" s="39"/>
      <c r="B51" s="21" t="str">
        <f>VLOOKUP(C51,Ergebnisliste!$B$51:$J$279,2,FALSE)</f>
        <v>Krause, Dirk</v>
      </c>
      <c r="C51" s="68">
        <v>48931</v>
      </c>
      <c r="D51" s="2">
        <f>VLOOKUP($C51,Ergebnisliste!$B$51:$J$279,5,FALSE)</f>
        <v>27</v>
      </c>
      <c r="E51" s="2">
        <f>VLOOKUP($C51,Ergebnisliste!$B$51:$J$279,6,FALSE)</f>
        <v>26</v>
      </c>
      <c r="F51" s="2">
        <f>VLOOKUP($C51,Ergebnisliste!$B$51:$J$279,7,FALSE)</f>
        <v>23</v>
      </c>
      <c r="G51" s="2">
        <f>VLOOKUP($C51,Ergebnisliste!$B$51:$J$279,8,FALSE)</f>
        <v>24</v>
      </c>
      <c r="H51" s="36">
        <f t="shared" ref="H51:H53" si="24">SUM(D51:G51)</f>
        <v>100</v>
      </c>
      <c r="I51" s="40"/>
    </row>
    <row r="52" spans="1:9" ht="18" x14ac:dyDescent="0.25">
      <c r="A52" s="39"/>
      <c r="B52" s="21" t="str">
        <f>VLOOKUP(C52,Ergebnisliste!$B$51:$J$279,2,FALSE)</f>
        <v>Neumann, Kevin</v>
      </c>
      <c r="C52" s="68">
        <v>38363</v>
      </c>
      <c r="D52" s="2">
        <f>VLOOKUP($C52,Ergebnisliste!$B$51:$J$279,5,FALSE)</f>
        <v>21</v>
      </c>
      <c r="E52" s="2">
        <f>VLOOKUP($C52,Ergebnisliste!$B$51:$J$279,6,FALSE)</f>
        <v>19</v>
      </c>
      <c r="F52" s="2">
        <f>VLOOKUP($C52,Ergebnisliste!$B$51:$J$279,7,FALSE)</f>
        <v>22</v>
      </c>
      <c r="G52" s="2">
        <f>VLOOKUP($C52,Ergebnisliste!$B$51:$J$279,8,FALSE)</f>
        <v>21</v>
      </c>
      <c r="H52" s="36">
        <f t="shared" si="24"/>
        <v>83</v>
      </c>
      <c r="I52" s="40"/>
    </row>
    <row r="53" spans="1:9" ht="18.75" thickBot="1" x14ac:dyDescent="0.3">
      <c r="A53" s="39"/>
      <c r="B53" s="21" t="str">
        <f>VLOOKUP(C53,Ergebnisliste!$B$51:$J$279,2,FALSE)</f>
        <v>Rotermund, Marie-S.</v>
      </c>
      <c r="C53" s="68">
        <v>66952</v>
      </c>
      <c r="D53" s="2">
        <f>VLOOKUP($C53,Ergebnisliste!$B$51:$J$279,5,FALSE)</f>
        <v>32</v>
      </c>
      <c r="E53" s="2">
        <f>VLOOKUP($C53,Ergebnisliste!$B$51:$J$279,6,FALSE)</f>
        <v>25</v>
      </c>
      <c r="F53" s="2">
        <f>VLOOKUP($C53,Ergebnisliste!$B$51:$J$279,7,FALSE)</f>
        <v>25</v>
      </c>
      <c r="G53" s="2">
        <f>VLOOKUP($C53,Ergebnisliste!$B$51:$J$279,8,FALSE)</f>
        <v>24</v>
      </c>
      <c r="H53" s="36">
        <f t="shared" si="24"/>
        <v>106</v>
      </c>
      <c r="I53" s="40"/>
    </row>
    <row r="54" spans="1:9" ht="20.25" thickBot="1" x14ac:dyDescent="0.4">
      <c r="A54" s="39"/>
      <c r="B54" s="34"/>
      <c r="D54" s="37">
        <f>SUM(D50:D53)</f>
        <v>101</v>
      </c>
      <c r="E54" s="38">
        <f t="shared" ref="E54" si="25">SUM(E50:E53)</f>
        <v>95</v>
      </c>
      <c r="F54" s="38">
        <f t="shared" ref="F54" si="26">SUM(F50:F53)</f>
        <v>94</v>
      </c>
      <c r="G54" s="38">
        <f t="shared" ref="G54" si="27">SUM(G50:G53)</f>
        <v>93</v>
      </c>
      <c r="H54" s="48">
        <f t="shared" ref="H54" si="28">SUM(H50:H53)</f>
        <v>383</v>
      </c>
    </row>
    <row r="55" spans="1:9" x14ac:dyDescent="0.25">
      <c r="A55" s="39"/>
    </row>
    <row r="56" spans="1:9" ht="15.75" thickBot="1" x14ac:dyDescent="0.3">
      <c r="A56" s="39"/>
    </row>
    <row r="57" spans="1:9" ht="18.75" thickBot="1" x14ac:dyDescent="0.3">
      <c r="A57" s="39" t="s">
        <v>151</v>
      </c>
      <c r="B57" s="96" t="s">
        <v>390</v>
      </c>
      <c r="C57" s="97"/>
      <c r="D57" s="97"/>
      <c r="E57" s="97"/>
      <c r="F57" s="97"/>
      <c r="G57" s="97"/>
      <c r="H57" s="98"/>
    </row>
    <row r="58" spans="1:9" ht="18" x14ac:dyDescent="0.25">
      <c r="A58" s="39"/>
      <c r="B58" s="21" t="str">
        <f>VLOOKUP(C58,Ergebnisliste!$B$51:$J$279,2,FALSE)</f>
        <v>Fischer, Marcus</v>
      </c>
      <c r="C58" s="68">
        <v>43587</v>
      </c>
      <c r="D58" s="2">
        <f>VLOOKUP($C58,Ergebnisliste!$B$51:$J$279,5,FALSE)</f>
        <v>22</v>
      </c>
      <c r="E58" s="2">
        <f>VLOOKUP($C58,Ergebnisliste!$B$51:$J$279,6,FALSE)</f>
        <v>24</v>
      </c>
      <c r="F58" s="2">
        <f>VLOOKUP($C58,Ergebnisliste!$B$51:$J$279,7,FALSE)</f>
        <v>24</v>
      </c>
      <c r="G58" s="2">
        <f>VLOOKUP($C58,Ergebnisliste!$B$51:$J$279,8,FALSE)</f>
        <v>21</v>
      </c>
      <c r="H58" s="35">
        <f>SUM(D58:G58)</f>
        <v>91</v>
      </c>
      <c r="I58" s="16"/>
    </row>
    <row r="59" spans="1:9" ht="18" x14ac:dyDescent="0.25">
      <c r="A59" s="39"/>
      <c r="B59" s="21" t="str">
        <f>VLOOKUP(C59,Ergebnisliste!$B$51:$J$279,2,FALSE)</f>
        <v>Hackenberg, Günter</v>
      </c>
      <c r="C59" s="68">
        <v>37074</v>
      </c>
      <c r="D59" s="2">
        <f>VLOOKUP($C59,Ergebnisliste!$B$51:$J$279,5,FALSE)</f>
        <v>25</v>
      </c>
      <c r="E59" s="2">
        <f>VLOOKUP($C59,Ergebnisliste!$B$51:$J$279,6,FALSE)</f>
        <v>24</v>
      </c>
      <c r="F59" s="2">
        <f>VLOOKUP($C59,Ergebnisliste!$B$51:$J$279,7,FALSE)</f>
        <v>26</v>
      </c>
      <c r="G59" s="2">
        <f>VLOOKUP($C59,Ergebnisliste!$B$51:$J$279,8,FALSE)</f>
        <v>25</v>
      </c>
      <c r="H59" s="36">
        <f t="shared" ref="H59:H61" si="29">SUM(D59:G59)</f>
        <v>100</v>
      </c>
      <c r="I59" s="40"/>
    </row>
    <row r="60" spans="1:9" ht="18" x14ac:dyDescent="0.25">
      <c r="A60" s="39"/>
      <c r="B60" s="21" t="str">
        <f>VLOOKUP(C60,Ergebnisliste!$B$51:$J$279,2,FALSE)</f>
        <v>Heerich, Ralph</v>
      </c>
      <c r="C60" s="68">
        <v>21948</v>
      </c>
      <c r="D60" s="2">
        <f>VLOOKUP($C60,Ergebnisliste!$B$51:$J$279,5,FALSE)</f>
        <v>28</v>
      </c>
      <c r="E60" s="2">
        <f>VLOOKUP($C60,Ergebnisliste!$B$51:$J$279,6,FALSE)</f>
        <v>23</v>
      </c>
      <c r="F60" s="2">
        <f>VLOOKUP($C60,Ergebnisliste!$B$51:$J$279,7,FALSE)</f>
        <v>22</v>
      </c>
      <c r="G60" s="2">
        <f>VLOOKUP($C60,Ergebnisliste!$B$51:$J$279,8,FALSE)</f>
        <v>28</v>
      </c>
      <c r="H60" s="36">
        <f t="shared" si="29"/>
        <v>101</v>
      </c>
      <c r="I60" s="40"/>
    </row>
    <row r="61" spans="1:9" ht="18.75" thickBot="1" x14ac:dyDescent="0.3">
      <c r="A61" s="39"/>
      <c r="B61" s="21" t="str">
        <f>VLOOKUP(C61,Ergebnisliste!$B$51:$J$279,2,FALSE)</f>
        <v>Schmurdy, Axel</v>
      </c>
      <c r="C61" s="68">
        <v>756</v>
      </c>
      <c r="D61" s="2">
        <f>VLOOKUP($C61,Ergebnisliste!$B$51:$J$279,5,FALSE)</f>
        <v>24</v>
      </c>
      <c r="E61" s="2">
        <f>VLOOKUP($C61,Ergebnisliste!$B$51:$J$279,6,FALSE)</f>
        <v>22</v>
      </c>
      <c r="F61" s="2">
        <f>VLOOKUP($C61,Ergebnisliste!$B$51:$J$279,7,FALSE)</f>
        <v>24</v>
      </c>
      <c r="G61" s="2">
        <f>VLOOKUP($C61,Ergebnisliste!$B$51:$J$279,8,FALSE)</f>
        <v>23</v>
      </c>
      <c r="H61" s="36">
        <f t="shared" si="29"/>
        <v>93</v>
      </c>
      <c r="I61" s="16"/>
    </row>
    <row r="62" spans="1:9" ht="20.25" thickBot="1" x14ac:dyDescent="0.4">
      <c r="A62" s="39"/>
      <c r="B62" s="34"/>
      <c r="D62" s="37">
        <f>SUM(D58:D61)</f>
        <v>99</v>
      </c>
      <c r="E62" s="38">
        <f t="shared" ref="E62" si="30">SUM(E58:E61)</f>
        <v>93</v>
      </c>
      <c r="F62" s="38">
        <f t="shared" ref="F62" si="31">SUM(F58:F61)</f>
        <v>96</v>
      </c>
      <c r="G62" s="38">
        <f t="shared" ref="G62" si="32">SUM(G58:G61)</f>
        <v>97</v>
      </c>
      <c r="H62" s="48">
        <f t="shared" ref="H62" si="33">SUM(H58:H61)</f>
        <v>385</v>
      </c>
    </row>
    <row r="63" spans="1:9" x14ac:dyDescent="0.25">
      <c r="A63" s="39"/>
    </row>
    <row r="64" spans="1:9" ht="15.75" thickBot="1" x14ac:dyDescent="0.3">
      <c r="A64" s="39"/>
    </row>
    <row r="65" spans="1:9" ht="18.75" thickBot="1" x14ac:dyDescent="0.3">
      <c r="A65" s="39" t="s">
        <v>152</v>
      </c>
      <c r="B65" s="96" t="s">
        <v>391</v>
      </c>
      <c r="C65" s="97"/>
      <c r="D65" s="97"/>
      <c r="E65" s="97"/>
      <c r="F65" s="97"/>
      <c r="G65" s="97"/>
      <c r="H65" s="98"/>
    </row>
    <row r="66" spans="1:9" ht="18" x14ac:dyDescent="0.25">
      <c r="A66" s="39"/>
      <c r="B66" s="21" t="str">
        <f>VLOOKUP(C66,Ergebnisliste!$B$51:$J$279,2,FALSE)</f>
        <v>Otto, Meike</v>
      </c>
      <c r="C66" s="81">
        <v>32793</v>
      </c>
      <c r="D66" s="2">
        <f>VLOOKUP($C66,Ergebnisliste!$B$51:$J$279,5,FALSE)</f>
        <v>26</v>
      </c>
      <c r="E66" s="2">
        <f>VLOOKUP($C66,Ergebnisliste!$B$51:$J$279,6,FALSE)</f>
        <v>22</v>
      </c>
      <c r="F66" s="2">
        <f>VLOOKUP($C66,Ergebnisliste!$B$51:$J$279,7,FALSE)</f>
        <v>24</v>
      </c>
      <c r="G66" s="2">
        <f>VLOOKUP($C66,Ergebnisliste!$B$51:$J$279,8,FALSE)</f>
        <v>24</v>
      </c>
      <c r="H66" s="35">
        <f>SUM(D66:G66)</f>
        <v>96</v>
      </c>
      <c r="I66" s="40"/>
    </row>
    <row r="67" spans="1:9" ht="18" x14ac:dyDescent="0.25">
      <c r="A67" s="39"/>
      <c r="B67" s="21" t="str">
        <f>VLOOKUP(C67,Ergebnisliste!$B$51:$J$279,2,FALSE)</f>
        <v>Uhl, Jasmin</v>
      </c>
      <c r="C67" s="81">
        <v>34151</v>
      </c>
      <c r="D67" s="2">
        <f>VLOOKUP($C67,Ergebnisliste!$B$51:$J$279,5,FALSE)</f>
        <v>24</v>
      </c>
      <c r="E67" s="2">
        <f>VLOOKUP($C67,Ergebnisliste!$B$51:$J$279,6,FALSE)</f>
        <v>22</v>
      </c>
      <c r="F67" s="2">
        <f>VLOOKUP($C67,Ergebnisliste!$B$51:$J$279,7,FALSE)</f>
        <v>24</v>
      </c>
      <c r="G67" s="2">
        <f>VLOOKUP($C67,Ergebnisliste!$B$51:$J$279,8,FALSE)</f>
        <v>22</v>
      </c>
      <c r="H67" s="36">
        <f t="shared" ref="H67:H69" si="34">SUM(D67:G67)</f>
        <v>92</v>
      </c>
      <c r="I67" s="40"/>
    </row>
    <row r="68" spans="1:9" ht="18" x14ac:dyDescent="0.25">
      <c r="A68" s="39"/>
      <c r="B68" s="21" t="str">
        <f>VLOOKUP(C68,Ergebnisliste!$B$51:$J$279,2,FALSE)</f>
        <v>Uhl, Birgit</v>
      </c>
      <c r="C68" s="68">
        <v>30695</v>
      </c>
      <c r="D68" s="2">
        <f>VLOOKUP($C68,Ergebnisliste!$B$51:$J$279,5,FALSE)</f>
        <v>29</v>
      </c>
      <c r="E68" s="2">
        <f>VLOOKUP($C68,Ergebnisliste!$B$51:$J$279,6,FALSE)</f>
        <v>34</v>
      </c>
      <c r="F68" s="2">
        <f>VLOOKUP($C68,Ergebnisliste!$B$51:$J$279,7,FALSE)</f>
        <v>21</v>
      </c>
      <c r="G68" s="2">
        <f>VLOOKUP($C68,Ergebnisliste!$B$51:$J$279,8,FALSE)</f>
        <v>27</v>
      </c>
      <c r="H68" s="36">
        <f t="shared" si="34"/>
        <v>111</v>
      </c>
      <c r="I68" s="40"/>
    </row>
    <row r="69" spans="1:9" ht="18.75" thickBot="1" x14ac:dyDescent="0.3">
      <c r="A69" s="39"/>
      <c r="B69" s="21" t="str">
        <f>VLOOKUP(C69,Ergebnisliste!$B$51:$J$279,2,FALSE)</f>
        <v>Voß, Björn</v>
      </c>
      <c r="C69" s="81">
        <v>49854</v>
      </c>
      <c r="D69" s="2">
        <f>VLOOKUP($C69,Ergebnisliste!$B$51:$J$279,5,FALSE)</f>
        <v>27</v>
      </c>
      <c r="E69" s="2">
        <f>VLOOKUP($C69,Ergebnisliste!$B$51:$J$279,6,FALSE)</f>
        <v>24</v>
      </c>
      <c r="F69" s="2">
        <f>VLOOKUP($C69,Ergebnisliste!$B$51:$J$279,7,FALSE)</f>
        <v>22</v>
      </c>
      <c r="G69" s="2">
        <f>VLOOKUP($C69,Ergebnisliste!$B$51:$J$279,8,FALSE)</f>
        <v>22</v>
      </c>
      <c r="H69" s="36">
        <f t="shared" si="34"/>
        <v>95</v>
      </c>
      <c r="I69" s="40"/>
    </row>
    <row r="70" spans="1:9" ht="20.25" thickBot="1" x14ac:dyDescent="0.4">
      <c r="A70" s="39"/>
      <c r="B70" s="34"/>
      <c r="D70" s="37">
        <f>SUM(D66:D69)</f>
        <v>106</v>
      </c>
      <c r="E70" s="38">
        <f t="shared" ref="E70" si="35">SUM(E66:E69)</f>
        <v>102</v>
      </c>
      <c r="F70" s="38">
        <f t="shared" ref="F70" si="36">SUM(F66:F69)</f>
        <v>91</v>
      </c>
      <c r="G70" s="38">
        <f t="shared" ref="G70" si="37">SUM(G66:G69)</f>
        <v>95</v>
      </c>
      <c r="H70" s="48">
        <f t="shared" ref="H70" si="38">SUM(H66:H69)</f>
        <v>394</v>
      </c>
    </row>
    <row r="71" spans="1:9" x14ac:dyDescent="0.25">
      <c r="A71" s="39"/>
    </row>
    <row r="72" spans="1:9" ht="15.75" thickBot="1" x14ac:dyDescent="0.3">
      <c r="A72" s="39"/>
    </row>
    <row r="73" spans="1:9" ht="18.75" thickBot="1" x14ac:dyDescent="0.3">
      <c r="A73" s="39" t="s">
        <v>153</v>
      </c>
      <c r="B73" s="96" t="s">
        <v>392</v>
      </c>
      <c r="C73" s="97"/>
      <c r="D73" s="97"/>
      <c r="E73" s="97"/>
      <c r="F73" s="97"/>
      <c r="G73" s="97"/>
      <c r="H73" s="98"/>
    </row>
    <row r="74" spans="1:9" ht="18" x14ac:dyDescent="0.25">
      <c r="A74" s="39"/>
      <c r="B74" s="21" t="str">
        <f>VLOOKUP(C74,Ergebnisliste!$B$51:$J$279,2,FALSE)</f>
        <v>Diener, Manuel</v>
      </c>
      <c r="C74" s="68">
        <v>66030</v>
      </c>
      <c r="D74" s="2">
        <f>VLOOKUP($C74,Ergebnisliste!$B$51:$J$279,5,FALSE)</f>
        <v>33</v>
      </c>
      <c r="E74" s="2">
        <f>VLOOKUP($C74,Ergebnisliste!$B$51:$J$279,6,FALSE)</f>
        <v>30</v>
      </c>
      <c r="F74" s="2">
        <f>VLOOKUP($C74,Ergebnisliste!$B$51:$J$279,7,FALSE)</f>
        <v>24</v>
      </c>
      <c r="G74" s="2">
        <f>VLOOKUP($C74,Ergebnisliste!$B$51:$J$279,8,FALSE)</f>
        <v>26</v>
      </c>
      <c r="H74" s="35">
        <f>SUM(D74:G74)</f>
        <v>113</v>
      </c>
      <c r="I74" s="40"/>
    </row>
    <row r="75" spans="1:9" ht="18" x14ac:dyDescent="0.25">
      <c r="A75" s="39"/>
      <c r="B75" s="21" t="str">
        <f>VLOOKUP(C75,Ergebnisliste!$B$51:$J$279,2,FALSE)</f>
        <v>Hennies, Holger</v>
      </c>
      <c r="C75" s="68">
        <v>50094</v>
      </c>
      <c r="D75" s="2">
        <f>VLOOKUP($C75,Ergebnisliste!$B$51:$J$279,5,FALSE)</f>
        <v>24</v>
      </c>
      <c r="E75" s="2">
        <f>VLOOKUP($C75,Ergebnisliste!$B$51:$J$279,6,FALSE)</f>
        <v>23</v>
      </c>
      <c r="F75" s="2">
        <f>VLOOKUP($C75,Ergebnisliste!$B$51:$J$279,7,FALSE)</f>
        <v>25</v>
      </c>
      <c r="G75" s="2">
        <f>VLOOKUP($C75,Ergebnisliste!$B$51:$J$279,8,FALSE)</f>
        <v>22</v>
      </c>
      <c r="H75" s="36">
        <f t="shared" ref="H75:H77" si="39">SUM(D75:G75)</f>
        <v>94</v>
      </c>
      <c r="I75" s="40"/>
    </row>
    <row r="76" spans="1:9" ht="18" x14ac:dyDescent="0.25">
      <c r="A76" s="39"/>
      <c r="B76" s="21" t="str">
        <f>VLOOKUP(C76,Ergebnisliste!$B$51:$J$279,2,FALSE)</f>
        <v>Weigang, Klaus Dieter</v>
      </c>
      <c r="C76" s="68">
        <v>6605</v>
      </c>
      <c r="D76" s="2">
        <f>VLOOKUP($C76,Ergebnisliste!$B$51:$J$279,5,FALSE)</f>
        <v>23</v>
      </c>
      <c r="E76" s="2">
        <f>VLOOKUP($C76,Ergebnisliste!$B$51:$J$279,6,FALSE)</f>
        <v>26</v>
      </c>
      <c r="F76" s="2">
        <f>VLOOKUP($C76,Ergebnisliste!$B$51:$J$279,7,FALSE)</f>
        <v>29</v>
      </c>
      <c r="G76" s="2">
        <f>VLOOKUP($C76,Ergebnisliste!$B$51:$J$279,8,FALSE)</f>
        <v>24</v>
      </c>
      <c r="H76" s="36">
        <f t="shared" si="39"/>
        <v>102</v>
      </c>
      <c r="I76" s="40"/>
    </row>
    <row r="77" spans="1:9" ht="18.75" thickBot="1" x14ac:dyDescent="0.3">
      <c r="A77" s="39"/>
      <c r="B77" s="21" t="str">
        <f>VLOOKUP(C77,Ergebnisliste!$B$51:$J$279,2,FALSE)</f>
        <v>Weigang, Barbara</v>
      </c>
      <c r="C77" s="68">
        <v>46277</v>
      </c>
      <c r="D77" s="2">
        <f>VLOOKUP($C77,Ergebnisliste!$B$51:$J$279,5,FALSE)</f>
        <v>21</v>
      </c>
      <c r="E77" s="2">
        <f>VLOOKUP($C77,Ergebnisliste!$B$51:$J$279,6,FALSE)</f>
        <v>27</v>
      </c>
      <c r="F77" s="2">
        <f>VLOOKUP($C77,Ergebnisliste!$B$51:$J$279,7,FALSE)</f>
        <v>23</v>
      </c>
      <c r="G77" s="2">
        <f>VLOOKUP($C77,Ergebnisliste!$B$51:$J$279,8,FALSE)</f>
        <v>26</v>
      </c>
      <c r="H77" s="36">
        <f t="shared" si="39"/>
        <v>97</v>
      </c>
      <c r="I77" s="40"/>
    </row>
    <row r="78" spans="1:9" ht="20.25" thickBot="1" x14ac:dyDescent="0.4">
      <c r="A78" s="39"/>
      <c r="B78" s="39"/>
      <c r="D78" s="37">
        <f>SUM(D74:D77)</f>
        <v>101</v>
      </c>
      <c r="E78" s="38">
        <f t="shared" ref="E78:H78" si="40">SUM(E74:E77)</f>
        <v>106</v>
      </c>
      <c r="F78" s="38">
        <f t="shared" si="40"/>
        <v>101</v>
      </c>
      <c r="G78" s="38">
        <f t="shared" si="40"/>
        <v>98</v>
      </c>
      <c r="H78" s="48">
        <f t="shared" si="40"/>
        <v>406</v>
      </c>
    </row>
    <row r="79" spans="1:9" x14ac:dyDescent="0.25">
      <c r="A79" s="39"/>
    </row>
    <row r="80" spans="1:9" ht="15.75" thickBot="1" x14ac:dyDescent="0.3">
      <c r="A80" s="39"/>
    </row>
    <row r="81" spans="1:9" s="39" customFormat="1" ht="18.75" thickBot="1" x14ac:dyDescent="0.3">
      <c r="A81" s="39" t="s">
        <v>154</v>
      </c>
      <c r="B81" s="96" t="s">
        <v>277</v>
      </c>
      <c r="C81" s="97"/>
      <c r="D81" s="97"/>
      <c r="E81" s="97"/>
      <c r="F81" s="97"/>
      <c r="G81" s="97"/>
      <c r="H81" s="98"/>
    </row>
    <row r="82" spans="1:9" s="39" customFormat="1" ht="18" x14ac:dyDescent="0.25">
      <c r="B82" s="21" t="str">
        <f>VLOOKUP(C82,Ergebnisliste!$B$51:$J$279,2,FALSE)</f>
        <v>Cortese, Daniel</v>
      </c>
      <c r="C82" s="68">
        <v>36820</v>
      </c>
      <c r="D82" s="2">
        <f>VLOOKUP($C82,Ergebnisliste!$B$51:$J$279,5,FALSE)</f>
        <v>23</v>
      </c>
      <c r="E82" s="2">
        <f>VLOOKUP($C82,Ergebnisliste!$B$51:$J$279,6,FALSE)</f>
        <v>28</v>
      </c>
      <c r="F82" s="2">
        <f>VLOOKUP($C82,Ergebnisliste!$B$51:$J$279,7,FALSE)</f>
        <v>28</v>
      </c>
      <c r="G82" s="2">
        <f>VLOOKUP($C82,Ergebnisliste!$B$51:$J$279,8,FALSE)</f>
        <v>26</v>
      </c>
      <c r="H82" s="35">
        <f>SUM(D82:G82)</f>
        <v>105</v>
      </c>
      <c r="I82" s="40"/>
    </row>
    <row r="83" spans="1:9" s="39" customFormat="1" ht="18" x14ac:dyDescent="0.25">
      <c r="B83" s="21" t="str">
        <f>VLOOKUP(C83,Ergebnisliste!$B$51:$J$279,2,FALSE)</f>
        <v>Fischer, Walter</v>
      </c>
      <c r="C83" s="68">
        <v>49979</v>
      </c>
      <c r="D83" s="2">
        <f>VLOOKUP($C83,Ergebnisliste!$B$51:$J$279,5,FALSE)</f>
        <v>23</v>
      </c>
      <c r="E83" s="2">
        <f>VLOOKUP($C83,Ergebnisliste!$B$51:$J$279,6,FALSE)</f>
        <v>31</v>
      </c>
      <c r="F83" s="2">
        <f>VLOOKUP($C83,Ergebnisliste!$B$51:$J$279,7,FALSE)</f>
        <v>24</v>
      </c>
      <c r="G83" s="2">
        <f>VLOOKUP($C83,Ergebnisliste!$B$51:$J$279,8,FALSE)</f>
        <v>27</v>
      </c>
      <c r="H83" s="36">
        <f t="shared" ref="H83:H85" si="41">SUM(D83:G83)</f>
        <v>105</v>
      </c>
      <c r="I83" s="40"/>
    </row>
    <row r="84" spans="1:9" s="39" customFormat="1" ht="18" x14ac:dyDescent="0.25">
      <c r="B84" s="21" t="str">
        <f>VLOOKUP(C84,Ergebnisliste!$B$51:$J$279,2,FALSE)</f>
        <v>Henseler, Rainer</v>
      </c>
      <c r="C84" s="68">
        <v>65852</v>
      </c>
      <c r="D84" s="2">
        <f>VLOOKUP($C84,Ergebnisliste!$B$51:$J$279,5,FALSE)</f>
        <v>25</v>
      </c>
      <c r="E84" s="2">
        <f>VLOOKUP($C84,Ergebnisliste!$B$51:$J$279,6,FALSE)</f>
        <v>27</v>
      </c>
      <c r="F84" s="2">
        <f>VLOOKUP($C84,Ergebnisliste!$B$51:$J$279,7,FALSE)</f>
        <v>27</v>
      </c>
      <c r="G84" s="2">
        <f>VLOOKUP($C84,Ergebnisliste!$B$51:$J$279,8,FALSE)</f>
        <v>23</v>
      </c>
      <c r="H84" s="36">
        <f t="shared" si="41"/>
        <v>102</v>
      </c>
      <c r="I84" s="40"/>
    </row>
    <row r="85" spans="1:9" s="39" customFormat="1" ht="18.75" thickBot="1" x14ac:dyDescent="0.3">
      <c r="B85" s="21" t="str">
        <f>VLOOKUP(C85,Ergebnisliste!$B$51:$J$279,2,FALSE)</f>
        <v>Stelzer, Kai</v>
      </c>
      <c r="C85" s="68">
        <v>66711</v>
      </c>
      <c r="D85" s="2">
        <f>VLOOKUP($C85,Ergebnisliste!$B$51:$J$279,5,FALSE)</f>
        <v>27</v>
      </c>
      <c r="E85" s="2">
        <f>VLOOKUP($C85,Ergebnisliste!$B$51:$J$279,6,FALSE)</f>
        <v>21</v>
      </c>
      <c r="F85" s="2">
        <f>VLOOKUP($C85,Ergebnisliste!$B$51:$J$279,7,FALSE)</f>
        <v>23</v>
      </c>
      <c r="G85" s="2">
        <f>VLOOKUP($C85,Ergebnisliste!$B$51:$J$279,8,FALSE)</f>
        <v>29</v>
      </c>
      <c r="H85" s="36">
        <f t="shared" si="41"/>
        <v>100</v>
      </c>
      <c r="I85" s="40"/>
    </row>
    <row r="86" spans="1:9" s="39" customFormat="1" ht="20.25" thickBot="1" x14ac:dyDescent="0.4">
      <c r="C86" s="33"/>
      <c r="D86" s="37">
        <f>SUM(D82:D85)</f>
        <v>98</v>
      </c>
      <c r="E86" s="38">
        <f t="shared" ref="E86:H86" si="42">SUM(E82:E85)</f>
        <v>107</v>
      </c>
      <c r="F86" s="38">
        <f t="shared" si="42"/>
        <v>102</v>
      </c>
      <c r="G86" s="38">
        <f t="shared" si="42"/>
        <v>105</v>
      </c>
      <c r="H86" s="48">
        <f t="shared" si="42"/>
        <v>412</v>
      </c>
    </row>
    <row r="87" spans="1:9" x14ac:dyDescent="0.25">
      <c r="A87" s="39"/>
    </row>
    <row r="88" spans="1:9" ht="15.75" thickBot="1" x14ac:dyDescent="0.3">
      <c r="A88" s="39"/>
    </row>
    <row r="89" spans="1:9" s="39" customFormat="1" ht="18.75" thickBot="1" x14ac:dyDescent="0.3">
      <c r="A89" s="39" t="s">
        <v>155</v>
      </c>
      <c r="B89" s="96" t="s">
        <v>393</v>
      </c>
      <c r="C89" s="97"/>
      <c r="D89" s="97"/>
      <c r="E89" s="97"/>
      <c r="F89" s="97"/>
      <c r="G89" s="97"/>
      <c r="H89" s="98"/>
    </row>
    <row r="90" spans="1:9" s="39" customFormat="1" ht="18" x14ac:dyDescent="0.25">
      <c r="B90" s="21" t="str">
        <f>VLOOKUP(C90,Ergebnisliste!$B$51:$J$279,2,FALSE)</f>
        <v>Gaute, Wolfgang</v>
      </c>
      <c r="C90" s="68">
        <v>34092</v>
      </c>
      <c r="D90" s="2">
        <f>VLOOKUP($C90,Ergebnisliste!$B$51:$J$279,5,FALSE)</f>
        <v>30</v>
      </c>
      <c r="E90" s="2">
        <f>VLOOKUP($C90,Ergebnisliste!$B$51:$J$279,6,FALSE)</f>
        <v>29</v>
      </c>
      <c r="F90" s="2">
        <f>VLOOKUP($C90,Ergebnisliste!$B$51:$J$279,7,FALSE)</f>
        <v>27</v>
      </c>
      <c r="G90" s="2">
        <f>VLOOKUP($C90,Ergebnisliste!$B$51:$J$279,8,FALSE)</f>
        <v>24</v>
      </c>
      <c r="H90" s="35">
        <f>SUM(D90:G90)</f>
        <v>110</v>
      </c>
      <c r="I90" s="40"/>
    </row>
    <row r="91" spans="1:9" s="39" customFormat="1" ht="18" x14ac:dyDescent="0.25">
      <c r="B91" s="21" t="str">
        <f>VLOOKUP(C91,Ergebnisliste!$B$51:$J$279,2,FALSE)</f>
        <v>Lührs, Werner</v>
      </c>
      <c r="C91" s="68">
        <v>3261</v>
      </c>
      <c r="D91" s="2">
        <f>VLOOKUP($C91,Ergebnisliste!$B$51:$J$279,5,FALSE)</f>
        <v>32</v>
      </c>
      <c r="E91" s="2">
        <f>VLOOKUP($C91,Ergebnisliste!$B$51:$J$279,6,FALSE)</f>
        <v>29</v>
      </c>
      <c r="F91" s="2">
        <f>VLOOKUP($C91,Ergebnisliste!$B$51:$J$279,7,FALSE)</f>
        <v>27</v>
      </c>
      <c r="G91" s="2">
        <f>VLOOKUP($C91,Ergebnisliste!$B$51:$J$279,8,FALSE)</f>
        <v>31</v>
      </c>
      <c r="H91" s="36">
        <f t="shared" ref="H91:H93" si="43">SUM(D91:G91)</f>
        <v>119</v>
      </c>
      <c r="I91" s="40"/>
    </row>
    <row r="92" spans="1:9" s="39" customFormat="1" ht="18" x14ac:dyDescent="0.25">
      <c r="B92" s="21" t="str">
        <f>VLOOKUP(C92,Ergebnisliste!$B$51:$J$279,2,FALSE)</f>
        <v>Müller, Wolfgang</v>
      </c>
      <c r="C92" s="68">
        <v>18367</v>
      </c>
      <c r="D92" s="2">
        <f>VLOOKUP($C92,Ergebnisliste!$B$51:$J$279,5,FALSE)</f>
        <v>23</v>
      </c>
      <c r="E92" s="2">
        <f>VLOOKUP($C92,Ergebnisliste!$B$51:$J$279,6,FALSE)</f>
        <v>25</v>
      </c>
      <c r="F92" s="2">
        <f>VLOOKUP($C92,Ergebnisliste!$B$51:$J$279,7,FALSE)</f>
        <v>24</v>
      </c>
      <c r="G92" s="2">
        <f>VLOOKUP($C92,Ergebnisliste!$B$51:$J$279,8,FALSE)</f>
        <v>29</v>
      </c>
      <c r="H92" s="36">
        <f t="shared" si="43"/>
        <v>101</v>
      </c>
      <c r="I92" s="40"/>
    </row>
    <row r="93" spans="1:9" s="39" customFormat="1" ht="18.75" thickBot="1" x14ac:dyDescent="0.3">
      <c r="B93" s="21" t="str">
        <f>VLOOKUP(C93,Ergebnisliste!$B$51:$J$279,2,FALSE)</f>
        <v>Wieck, Herbert</v>
      </c>
      <c r="C93" s="68">
        <v>61922</v>
      </c>
      <c r="D93" s="2">
        <f>VLOOKUP($C93,Ergebnisliste!$B$51:$J$279,5,FALSE)</f>
        <v>21</v>
      </c>
      <c r="E93" s="2">
        <f>VLOOKUP($C93,Ergebnisliste!$B$51:$J$279,6,FALSE)</f>
        <v>23</v>
      </c>
      <c r="F93" s="2">
        <f>VLOOKUP($C93,Ergebnisliste!$B$51:$J$279,7,FALSE)</f>
        <v>25</v>
      </c>
      <c r="G93" s="2">
        <f>VLOOKUP($C93,Ergebnisliste!$B$51:$J$279,8,FALSE)</f>
        <v>21</v>
      </c>
      <c r="H93" s="36">
        <f t="shared" si="43"/>
        <v>90</v>
      </c>
      <c r="I93" s="40"/>
    </row>
    <row r="94" spans="1:9" s="39" customFormat="1" ht="20.25" thickBot="1" x14ac:dyDescent="0.4">
      <c r="C94" s="33"/>
      <c r="D94" s="37">
        <f>SUM(D90:D93)</f>
        <v>106</v>
      </c>
      <c r="E94" s="38">
        <f t="shared" ref="E94:H94" si="44">SUM(E90:E93)</f>
        <v>106</v>
      </c>
      <c r="F94" s="38">
        <f t="shared" si="44"/>
        <v>103</v>
      </c>
      <c r="G94" s="38">
        <f t="shared" si="44"/>
        <v>105</v>
      </c>
      <c r="H94" s="48">
        <f t="shared" si="44"/>
        <v>420</v>
      </c>
    </row>
    <row r="95" spans="1:9" x14ac:dyDescent="0.25">
      <c r="A95" s="39"/>
    </row>
    <row r="96" spans="1:9" ht="15.75" thickBot="1" x14ac:dyDescent="0.3">
      <c r="A96" s="39"/>
    </row>
    <row r="97" spans="1:9" s="39" customFormat="1" ht="18.75" thickBot="1" x14ac:dyDescent="0.3">
      <c r="A97" s="39" t="s">
        <v>156</v>
      </c>
      <c r="B97" s="96" t="s">
        <v>394</v>
      </c>
      <c r="C97" s="97"/>
      <c r="D97" s="97"/>
      <c r="E97" s="97"/>
      <c r="F97" s="97"/>
      <c r="G97" s="97"/>
      <c r="H97" s="98"/>
    </row>
    <row r="98" spans="1:9" s="39" customFormat="1" ht="18" x14ac:dyDescent="0.25">
      <c r="B98" s="21" t="str">
        <f>VLOOKUP(C98,Ergebnisliste!$B$51:$J$279,2,FALSE)</f>
        <v>Jakobi, Frank</v>
      </c>
      <c r="C98" s="81">
        <v>47260</v>
      </c>
      <c r="D98" s="2">
        <f>VLOOKUP($C98,Ergebnisliste!$B$51:$J$279,5,FALSE)</f>
        <v>25</v>
      </c>
      <c r="E98" s="2">
        <f>VLOOKUP($C98,Ergebnisliste!$B$51:$J$279,6,FALSE)</f>
        <v>25</v>
      </c>
      <c r="F98" s="2">
        <f>VLOOKUP($C98,Ergebnisliste!$B$51:$J$279,7,FALSE)</f>
        <v>26</v>
      </c>
      <c r="G98" s="2">
        <f>VLOOKUP($C98,Ergebnisliste!$B$51:$J$279,8,FALSE)</f>
        <v>28</v>
      </c>
      <c r="H98" s="35">
        <f>SUM(D98:G98)</f>
        <v>104</v>
      </c>
      <c r="I98" s="40"/>
    </row>
    <row r="99" spans="1:9" s="39" customFormat="1" ht="18" x14ac:dyDescent="0.25">
      <c r="B99" s="21" t="str">
        <f>VLOOKUP(C99,Ergebnisliste!$B$51:$J$279,2,FALSE)</f>
        <v>Kampmann, Michael</v>
      </c>
      <c r="C99" s="68">
        <v>45597</v>
      </c>
      <c r="D99" s="2">
        <f>VLOOKUP($C99,Ergebnisliste!$B$51:$J$279,5,FALSE)</f>
        <v>28</v>
      </c>
      <c r="E99" s="2">
        <f>VLOOKUP($C99,Ergebnisliste!$B$51:$J$279,6,FALSE)</f>
        <v>24</v>
      </c>
      <c r="F99" s="2">
        <f>VLOOKUP($C99,Ergebnisliste!$B$51:$J$279,7,FALSE)</f>
        <v>25</v>
      </c>
      <c r="G99" s="2">
        <f>VLOOKUP($C99,Ergebnisliste!$B$51:$J$279,8,FALSE)</f>
        <v>27</v>
      </c>
      <c r="H99" s="36">
        <f t="shared" ref="H99:H101" si="45">SUM(D99:G99)</f>
        <v>104</v>
      </c>
      <c r="I99" s="40"/>
    </row>
    <row r="100" spans="1:9" s="39" customFormat="1" ht="18" x14ac:dyDescent="0.25">
      <c r="B100" s="21" t="str">
        <f>VLOOKUP(C100,Ergebnisliste!$B$51:$J$279,2,FALSE)</f>
        <v>Küll, Stefan</v>
      </c>
      <c r="C100" s="68">
        <v>4571</v>
      </c>
      <c r="D100" s="2">
        <f>VLOOKUP($C100,Ergebnisliste!$B$51:$J$279,5,FALSE)</f>
        <v>23</v>
      </c>
      <c r="E100" s="2">
        <f>VLOOKUP($C100,Ergebnisliste!$B$51:$J$279,6,FALSE)</f>
        <v>21</v>
      </c>
      <c r="F100" s="2">
        <f>VLOOKUP($C100,Ergebnisliste!$B$51:$J$279,7,FALSE)</f>
        <v>24</v>
      </c>
      <c r="G100" s="2">
        <f>VLOOKUP($C100,Ergebnisliste!$B$51:$J$279,8,FALSE)</f>
        <v>26</v>
      </c>
      <c r="H100" s="36">
        <f t="shared" si="45"/>
        <v>94</v>
      </c>
      <c r="I100" s="40"/>
    </row>
    <row r="101" spans="1:9" s="39" customFormat="1" ht="18.75" thickBot="1" x14ac:dyDescent="0.3">
      <c r="B101" s="21" t="str">
        <f>VLOOKUP(C101,Ergebnisliste!$B$51:$J$279,2,FALSE)</f>
        <v>Prüßner, Dominik</v>
      </c>
      <c r="C101" s="68">
        <v>35158</v>
      </c>
      <c r="D101" s="2">
        <f>VLOOKUP($C101,Ergebnisliste!$B$51:$J$279,5,FALSE)</f>
        <v>32</v>
      </c>
      <c r="E101" s="2">
        <f>VLOOKUP($C101,Ergebnisliste!$B$51:$J$279,6,FALSE)</f>
        <v>31</v>
      </c>
      <c r="F101" s="2">
        <f>VLOOKUP($C101,Ergebnisliste!$B$51:$J$279,7,FALSE)</f>
        <v>26</v>
      </c>
      <c r="G101" s="2">
        <f>VLOOKUP($C101,Ergebnisliste!$B$51:$J$279,8,FALSE)</f>
        <v>30</v>
      </c>
      <c r="H101" s="36">
        <f t="shared" si="45"/>
        <v>119</v>
      </c>
      <c r="I101" s="40"/>
    </row>
    <row r="102" spans="1:9" s="39" customFormat="1" ht="20.25" thickBot="1" x14ac:dyDescent="0.4">
      <c r="C102" s="33"/>
      <c r="D102" s="37">
        <f>SUM(D98:D101)</f>
        <v>108</v>
      </c>
      <c r="E102" s="38">
        <f t="shared" ref="E102:H102" si="46">SUM(E98:E101)</f>
        <v>101</v>
      </c>
      <c r="F102" s="38">
        <f t="shared" si="46"/>
        <v>101</v>
      </c>
      <c r="G102" s="38">
        <f t="shared" si="46"/>
        <v>111</v>
      </c>
      <c r="H102" s="48">
        <f t="shared" si="46"/>
        <v>421</v>
      </c>
    </row>
    <row r="103" spans="1:9" x14ac:dyDescent="0.25">
      <c r="A103" s="39"/>
    </row>
    <row r="104" spans="1:9" ht="15.75" thickBot="1" x14ac:dyDescent="0.3">
      <c r="A104" s="39"/>
    </row>
    <row r="105" spans="1:9" s="39" customFormat="1" ht="18.75" thickBot="1" x14ac:dyDescent="0.3">
      <c r="A105" s="39" t="s">
        <v>157</v>
      </c>
      <c r="B105" s="96" t="s">
        <v>395</v>
      </c>
      <c r="C105" s="97"/>
      <c r="D105" s="97"/>
      <c r="E105" s="97"/>
      <c r="F105" s="97"/>
      <c r="G105" s="97"/>
      <c r="H105" s="98"/>
    </row>
    <row r="106" spans="1:9" s="39" customFormat="1" ht="18" x14ac:dyDescent="0.25">
      <c r="B106" s="21" t="str">
        <f>VLOOKUP(C106,Ergebnisliste!$B$51:$J$279,2,FALSE)</f>
        <v>Beier, Christian</v>
      </c>
      <c r="C106" s="68">
        <v>66569</v>
      </c>
      <c r="D106" s="2">
        <f>VLOOKUP($C106,Ergebnisliste!$B$51:$J$279,5,FALSE)</f>
        <v>36</v>
      </c>
      <c r="E106" s="2">
        <f>VLOOKUP($C106,Ergebnisliste!$B$51:$J$279,6,FALSE)</f>
        <v>30</v>
      </c>
      <c r="F106" s="2">
        <f>VLOOKUP($C106,Ergebnisliste!$B$51:$J$279,7,FALSE)</f>
        <v>26</v>
      </c>
      <c r="G106" s="2">
        <f>VLOOKUP($C106,Ergebnisliste!$B$51:$J$279,8,FALSE)</f>
        <v>24</v>
      </c>
      <c r="H106" s="35">
        <f>SUM(D106:G106)</f>
        <v>116</v>
      </c>
      <c r="I106" s="40"/>
    </row>
    <row r="107" spans="1:9" s="39" customFormat="1" ht="18" x14ac:dyDescent="0.25">
      <c r="B107" s="21" t="str">
        <f>VLOOKUP(C107,Ergebnisliste!$B$51:$J$279,2,FALSE)</f>
        <v>Michna, Siegrid</v>
      </c>
      <c r="C107" s="68">
        <v>33337</v>
      </c>
      <c r="D107" s="2">
        <f>VLOOKUP($C107,Ergebnisliste!$B$51:$J$279,5,FALSE)</f>
        <v>27</v>
      </c>
      <c r="E107" s="2">
        <f>VLOOKUP($C107,Ergebnisliste!$B$51:$J$279,6,FALSE)</f>
        <v>24</v>
      </c>
      <c r="F107" s="2">
        <f>VLOOKUP($C107,Ergebnisliste!$B$51:$J$279,7,FALSE)</f>
        <v>26</v>
      </c>
      <c r="G107" s="2">
        <f>VLOOKUP($C107,Ergebnisliste!$B$51:$J$279,8,FALSE)</f>
        <v>30</v>
      </c>
      <c r="H107" s="36">
        <f t="shared" ref="H107:H109" si="47">SUM(D107:G107)</f>
        <v>107</v>
      </c>
      <c r="I107" s="40"/>
    </row>
    <row r="108" spans="1:9" s="39" customFormat="1" ht="18" x14ac:dyDescent="0.25">
      <c r="B108" s="21" t="str">
        <f>VLOOKUP(C108,Ergebnisliste!$B$51:$J$279,2,FALSE)</f>
        <v>Reinicke, Frank</v>
      </c>
      <c r="C108" s="68">
        <v>42691</v>
      </c>
      <c r="D108" s="2">
        <f>VLOOKUP($C108,Ergebnisliste!$B$51:$J$279,5,FALSE)</f>
        <v>24</v>
      </c>
      <c r="E108" s="2">
        <f>VLOOKUP($C108,Ergebnisliste!$B$51:$J$279,6,FALSE)</f>
        <v>26</v>
      </c>
      <c r="F108" s="2">
        <f>VLOOKUP($C108,Ergebnisliste!$B$51:$J$279,7,FALSE)</f>
        <v>28</v>
      </c>
      <c r="G108" s="2">
        <f>VLOOKUP($C108,Ergebnisliste!$B$51:$J$279,8,FALSE)</f>
        <v>28</v>
      </c>
      <c r="H108" s="36">
        <f t="shared" si="47"/>
        <v>106</v>
      </c>
      <c r="I108" s="40"/>
    </row>
    <row r="109" spans="1:9" s="39" customFormat="1" ht="18.75" thickBot="1" x14ac:dyDescent="0.3">
      <c r="B109" s="21" t="str">
        <f>VLOOKUP(C109,Ergebnisliste!$B$51:$J$279,2,FALSE)</f>
        <v>Willenbockel, Marion</v>
      </c>
      <c r="C109" s="68">
        <v>29796</v>
      </c>
      <c r="D109" s="2">
        <f>VLOOKUP($C109,Ergebnisliste!$B$51:$J$279,5,FALSE)</f>
        <v>25</v>
      </c>
      <c r="E109" s="2">
        <f>VLOOKUP($C109,Ergebnisliste!$B$51:$J$279,6,FALSE)</f>
        <v>21</v>
      </c>
      <c r="F109" s="2">
        <f>VLOOKUP($C109,Ergebnisliste!$B$51:$J$279,7,FALSE)</f>
        <v>24</v>
      </c>
      <c r="G109" s="2">
        <f>VLOOKUP($C109,Ergebnisliste!$B$51:$J$279,8,FALSE)</f>
        <v>23</v>
      </c>
      <c r="H109" s="36">
        <f t="shared" si="47"/>
        <v>93</v>
      </c>
      <c r="I109" s="40"/>
    </row>
    <row r="110" spans="1:9" s="39" customFormat="1" ht="20.25" thickBot="1" x14ac:dyDescent="0.4">
      <c r="C110" s="33"/>
      <c r="D110" s="37">
        <f>SUM(D106:D109)</f>
        <v>112</v>
      </c>
      <c r="E110" s="38">
        <f t="shared" ref="E110:H110" si="48">SUM(E106:E109)</f>
        <v>101</v>
      </c>
      <c r="F110" s="38">
        <f t="shared" si="48"/>
        <v>104</v>
      </c>
      <c r="G110" s="38">
        <f t="shared" si="48"/>
        <v>105</v>
      </c>
      <c r="H110" s="48">
        <f t="shared" si="48"/>
        <v>422</v>
      </c>
    </row>
    <row r="111" spans="1:9" x14ac:dyDescent="0.25">
      <c r="A111" s="39"/>
    </row>
    <row r="112" spans="1:9" ht="15.75" thickBot="1" x14ac:dyDescent="0.3">
      <c r="A112" s="39"/>
    </row>
    <row r="113" spans="1:8" ht="18.75" thickBot="1" x14ac:dyDescent="0.3">
      <c r="A113" s="39" t="s">
        <v>158</v>
      </c>
      <c r="B113" s="96" t="s">
        <v>396</v>
      </c>
      <c r="C113" s="97"/>
      <c r="D113" s="97"/>
      <c r="E113" s="97"/>
      <c r="F113" s="97"/>
      <c r="G113" s="97"/>
      <c r="H113" s="98"/>
    </row>
    <row r="114" spans="1:8" ht="18" x14ac:dyDescent="0.25">
      <c r="A114" s="39"/>
      <c r="B114" s="21" t="str">
        <f>VLOOKUP(C114,Ergebnisliste!$B$51:$J$279,2,FALSE)</f>
        <v>Horsinka, Gerhard</v>
      </c>
      <c r="C114" s="81">
        <v>33961</v>
      </c>
      <c r="D114" s="2">
        <f>VLOOKUP($C114,Ergebnisliste!$B$51:$J$279,5,FALSE)</f>
        <v>25</v>
      </c>
      <c r="E114" s="2">
        <f>VLOOKUP($C114,Ergebnisliste!$B$51:$J$279,6,FALSE)</f>
        <v>24</v>
      </c>
      <c r="F114" s="2">
        <f>VLOOKUP($C114,Ergebnisliste!$B$51:$J$279,7,FALSE)</f>
        <v>26</v>
      </c>
      <c r="G114" s="2">
        <f>VLOOKUP($C114,Ergebnisliste!$B$51:$J$279,8,FALSE)</f>
        <v>27</v>
      </c>
      <c r="H114" s="35">
        <f>SUM(D114:G114)</f>
        <v>102</v>
      </c>
    </row>
    <row r="115" spans="1:8" ht="18" x14ac:dyDescent="0.25">
      <c r="A115" s="39"/>
      <c r="B115" s="21" t="str">
        <f>VLOOKUP(C115,Ergebnisliste!$B$51:$J$279,2,FALSE)</f>
        <v>Jürs, Dieter</v>
      </c>
      <c r="C115" s="81">
        <v>43508</v>
      </c>
      <c r="D115" s="2">
        <f>VLOOKUP($C115,Ergebnisliste!$B$51:$J$279,5,FALSE)</f>
        <v>26</v>
      </c>
      <c r="E115" s="2">
        <f>VLOOKUP($C115,Ergebnisliste!$B$51:$J$279,6,FALSE)</f>
        <v>29</v>
      </c>
      <c r="F115" s="2">
        <f>VLOOKUP($C115,Ergebnisliste!$B$51:$J$279,7,FALSE)</f>
        <v>29</v>
      </c>
      <c r="G115" s="2">
        <f>VLOOKUP($C115,Ergebnisliste!$B$51:$J$279,8,FALSE)</f>
        <v>30</v>
      </c>
      <c r="H115" s="36">
        <f t="shared" ref="H115:H117" si="49">SUM(D115:G115)</f>
        <v>114</v>
      </c>
    </row>
    <row r="116" spans="1:8" ht="18" x14ac:dyDescent="0.25">
      <c r="A116" s="39"/>
      <c r="B116" s="21" t="str">
        <f>VLOOKUP(C116,Ergebnisliste!$B$51:$J$279,2,FALSE)</f>
        <v>Wriedt, Hans</v>
      </c>
      <c r="C116" s="68">
        <v>10260</v>
      </c>
      <c r="D116" s="2">
        <f>VLOOKUP($C116,Ergebnisliste!$B$51:$J$279,5,FALSE)</f>
        <v>20</v>
      </c>
      <c r="E116" s="2">
        <f>VLOOKUP($C116,Ergebnisliste!$B$51:$J$279,6,FALSE)</f>
        <v>22</v>
      </c>
      <c r="F116" s="2">
        <f>VLOOKUP($C116,Ergebnisliste!$B$51:$J$279,7,FALSE)</f>
        <v>23</v>
      </c>
      <c r="G116" s="2">
        <f>VLOOKUP($C116,Ergebnisliste!$B$51:$J$279,8,FALSE)</f>
        <v>25</v>
      </c>
      <c r="H116" s="36">
        <f t="shared" si="49"/>
        <v>90</v>
      </c>
    </row>
    <row r="117" spans="1:8" ht="18.75" thickBot="1" x14ac:dyDescent="0.3">
      <c r="A117" s="39"/>
      <c r="B117" s="21" t="str">
        <f>VLOOKUP(C117,Ergebnisliste!$B$51:$J$279,2,FALSE)</f>
        <v>Wriedt, Susanne</v>
      </c>
      <c r="C117" s="68">
        <v>66919</v>
      </c>
      <c r="D117" s="2">
        <f>VLOOKUP($C117,Ergebnisliste!$B$51:$J$279,5,FALSE)</f>
        <v>36</v>
      </c>
      <c r="E117" s="2">
        <f>VLOOKUP($C117,Ergebnisliste!$B$51:$J$279,6,FALSE)</f>
        <v>30</v>
      </c>
      <c r="F117" s="2">
        <f>VLOOKUP($C117,Ergebnisliste!$B$51:$J$279,7,FALSE)</f>
        <v>25</v>
      </c>
      <c r="G117" s="2">
        <f>VLOOKUP($C117,Ergebnisliste!$B$51:$J$279,8,FALSE)</f>
        <v>27</v>
      </c>
      <c r="H117" s="36">
        <f t="shared" si="49"/>
        <v>118</v>
      </c>
    </row>
    <row r="118" spans="1:8" ht="20.25" thickBot="1" x14ac:dyDescent="0.4">
      <c r="A118" s="39"/>
      <c r="B118" s="39"/>
      <c r="D118" s="37">
        <f>SUM(D114:D117)</f>
        <v>107</v>
      </c>
      <c r="E118" s="38">
        <f t="shared" ref="E118:H118" si="50">SUM(E114:E117)</f>
        <v>105</v>
      </c>
      <c r="F118" s="38">
        <f t="shared" si="50"/>
        <v>103</v>
      </c>
      <c r="G118" s="38">
        <f t="shared" si="50"/>
        <v>109</v>
      </c>
      <c r="H118" s="48">
        <f t="shared" si="50"/>
        <v>424</v>
      </c>
    </row>
    <row r="119" spans="1:8" x14ac:dyDescent="0.25">
      <c r="A119" s="39"/>
    </row>
    <row r="120" spans="1:8" ht="15.75" thickBot="1" x14ac:dyDescent="0.3">
      <c r="A120" s="39"/>
    </row>
    <row r="121" spans="1:8" ht="18.75" thickBot="1" x14ac:dyDescent="0.3">
      <c r="A121" s="39" t="s">
        <v>159</v>
      </c>
      <c r="B121" s="96" t="s">
        <v>397</v>
      </c>
      <c r="C121" s="97"/>
      <c r="D121" s="97"/>
      <c r="E121" s="97"/>
      <c r="F121" s="97"/>
      <c r="G121" s="97"/>
      <c r="H121" s="98"/>
    </row>
    <row r="122" spans="1:8" ht="18" x14ac:dyDescent="0.25">
      <c r="A122" s="39"/>
      <c r="B122" s="21" t="str">
        <f>VLOOKUP(C122,Ergebnisliste!$B$51:$J$279,2,FALSE)</f>
        <v>Fischer, Kai-Erik</v>
      </c>
      <c r="C122" s="68">
        <v>64495</v>
      </c>
      <c r="D122" s="2">
        <f>VLOOKUP($C122,Ergebnisliste!$B$51:$J$279,5,FALSE)</f>
        <v>25</v>
      </c>
      <c r="E122" s="2">
        <f>VLOOKUP($C122,Ergebnisliste!$B$51:$J$279,6,FALSE)</f>
        <v>24</v>
      </c>
      <c r="F122" s="2">
        <f>VLOOKUP($C122,Ergebnisliste!$B$51:$J$279,7,FALSE)</f>
        <v>24</v>
      </c>
      <c r="G122" s="2">
        <f>VLOOKUP($C122,Ergebnisliste!$B$51:$J$279,8,FALSE)</f>
        <v>23</v>
      </c>
      <c r="H122" s="35">
        <f>SUM(D122:G122)</f>
        <v>96</v>
      </c>
    </row>
    <row r="123" spans="1:8" ht="18" x14ac:dyDescent="0.25">
      <c r="A123" s="39"/>
      <c r="B123" s="21" t="str">
        <f>VLOOKUP(C123,Ergebnisliste!$B$51:$J$279,2,FALSE)</f>
        <v>Hackenberg, Willi</v>
      </c>
      <c r="C123" s="68">
        <v>37079</v>
      </c>
      <c r="D123" s="2">
        <f>VLOOKUP($C123,Ergebnisliste!$B$51:$J$279,5,FALSE)</f>
        <v>28</v>
      </c>
      <c r="E123" s="2">
        <f>VLOOKUP($C123,Ergebnisliste!$B$51:$J$279,6,FALSE)</f>
        <v>25</v>
      </c>
      <c r="F123" s="2">
        <f>VLOOKUP($C123,Ergebnisliste!$B$51:$J$279,7,FALSE)</f>
        <v>30</v>
      </c>
      <c r="G123" s="2">
        <f>VLOOKUP($C123,Ergebnisliste!$B$51:$J$279,8,FALSE)</f>
        <v>26</v>
      </c>
      <c r="H123" s="36">
        <f t="shared" ref="H123:H125" si="51">SUM(D123:G123)</f>
        <v>109</v>
      </c>
    </row>
    <row r="124" spans="1:8" ht="18" x14ac:dyDescent="0.25">
      <c r="A124" s="39"/>
      <c r="B124" s="21" t="str">
        <f>VLOOKUP(C124,Ergebnisliste!$B$51:$J$279,2,FALSE)</f>
        <v>Löwer, Herbert</v>
      </c>
      <c r="C124" s="68">
        <v>5594</v>
      </c>
      <c r="D124" s="2">
        <f>VLOOKUP($C124,Ergebnisliste!$B$51:$J$279,5,FALSE)</f>
        <v>30</v>
      </c>
      <c r="E124" s="2">
        <f>VLOOKUP($C124,Ergebnisliste!$B$51:$J$279,6,FALSE)</f>
        <v>24</v>
      </c>
      <c r="F124" s="2">
        <f>VLOOKUP($C124,Ergebnisliste!$B$51:$J$279,7,FALSE)</f>
        <v>34</v>
      </c>
      <c r="G124" s="2">
        <f>VLOOKUP($C124,Ergebnisliste!$B$51:$J$279,8,FALSE)</f>
        <v>29</v>
      </c>
      <c r="H124" s="36">
        <f t="shared" si="51"/>
        <v>117</v>
      </c>
    </row>
    <row r="125" spans="1:8" ht="18.75" thickBot="1" x14ac:dyDescent="0.3">
      <c r="A125" s="39"/>
      <c r="B125" s="21" t="str">
        <f>VLOOKUP(C125,Ergebnisliste!$B$51:$J$279,2,FALSE)</f>
        <v>Päuser, Cornelia</v>
      </c>
      <c r="C125" s="81">
        <v>36042</v>
      </c>
      <c r="D125" s="2">
        <f>VLOOKUP($C125,Ergebnisliste!$B$51:$J$279,5,FALSE)</f>
        <v>28</v>
      </c>
      <c r="E125" s="2">
        <f>VLOOKUP($C125,Ergebnisliste!$B$51:$J$279,6,FALSE)</f>
        <v>22</v>
      </c>
      <c r="F125" s="2">
        <f>VLOOKUP($C125,Ergebnisliste!$B$51:$J$279,7,FALSE)</f>
        <v>27</v>
      </c>
      <c r="G125" s="2">
        <f>VLOOKUP($C125,Ergebnisliste!$B$51:$J$279,8,FALSE)</f>
        <v>25</v>
      </c>
      <c r="H125" s="36">
        <f t="shared" si="51"/>
        <v>102</v>
      </c>
    </row>
    <row r="126" spans="1:8" ht="20.25" thickBot="1" x14ac:dyDescent="0.4">
      <c r="A126" s="39"/>
      <c r="B126" s="39"/>
      <c r="D126" s="37">
        <f>SUM(D122:D125)</f>
        <v>111</v>
      </c>
      <c r="E126" s="38">
        <f t="shared" ref="E126:H126" si="52">SUM(E122:E125)</f>
        <v>95</v>
      </c>
      <c r="F126" s="38">
        <f t="shared" si="52"/>
        <v>115</v>
      </c>
      <c r="G126" s="38">
        <f t="shared" si="52"/>
        <v>103</v>
      </c>
      <c r="H126" s="48">
        <f t="shared" si="52"/>
        <v>424</v>
      </c>
    </row>
    <row r="127" spans="1:8" x14ac:dyDescent="0.25">
      <c r="A127" s="39"/>
    </row>
    <row r="128" spans="1:8" ht="15.75" thickBot="1" x14ac:dyDescent="0.3">
      <c r="A128" s="39"/>
    </row>
    <row r="129" spans="1:8" ht="18.75" thickBot="1" x14ac:dyDescent="0.3">
      <c r="A129" s="39" t="s">
        <v>160</v>
      </c>
      <c r="B129" s="96" t="s">
        <v>398</v>
      </c>
      <c r="C129" s="97"/>
      <c r="D129" s="97"/>
      <c r="E129" s="97"/>
      <c r="F129" s="97"/>
      <c r="G129" s="97"/>
      <c r="H129" s="98"/>
    </row>
    <row r="130" spans="1:8" ht="18" x14ac:dyDescent="0.25">
      <c r="A130" s="39"/>
      <c r="B130" s="21" t="str">
        <f>VLOOKUP(C130,Ergebnisliste!$B$51:$J$279,2,FALSE)</f>
        <v>Schindler, Ralf</v>
      </c>
      <c r="C130" s="68">
        <v>29859</v>
      </c>
      <c r="D130" s="2">
        <f>VLOOKUP($C130,Ergebnisliste!$B$51:$J$279,5,FALSE)</f>
        <v>36</v>
      </c>
      <c r="E130" s="2">
        <f>VLOOKUP($C130,Ergebnisliste!$B$51:$J$279,6,FALSE)</f>
        <v>32</v>
      </c>
      <c r="F130" s="2">
        <f>VLOOKUP($C130,Ergebnisliste!$B$51:$J$279,7,FALSE)</f>
        <v>31</v>
      </c>
      <c r="G130" s="2">
        <f>VLOOKUP($C130,Ergebnisliste!$B$51:$J$279,8,FALSE)</f>
        <v>29</v>
      </c>
      <c r="H130" s="35">
        <f>SUM(D130:G130)</f>
        <v>128</v>
      </c>
    </row>
    <row r="131" spans="1:8" ht="18" x14ac:dyDescent="0.25">
      <c r="A131" s="39"/>
      <c r="B131" s="21" t="str">
        <f>VLOOKUP(C131,Ergebnisliste!$B$51:$J$279,2,FALSE)</f>
        <v>Cieslik, Edmund</v>
      </c>
      <c r="C131" s="68">
        <v>66086</v>
      </c>
      <c r="D131" s="2">
        <f>VLOOKUP($C131,Ergebnisliste!$B$51:$J$279,5,FALSE)</f>
        <v>27</v>
      </c>
      <c r="E131" s="2">
        <f>VLOOKUP($C131,Ergebnisliste!$B$51:$J$279,6,FALSE)</f>
        <v>27</v>
      </c>
      <c r="F131" s="2">
        <f>VLOOKUP($C131,Ergebnisliste!$B$51:$J$279,7,FALSE)</f>
        <v>28</v>
      </c>
      <c r="G131" s="2">
        <f>VLOOKUP($C131,Ergebnisliste!$B$51:$J$279,8,FALSE)</f>
        <v>38</v>
      </c>
      <c r="H131" s="36">
        <f t="shared" ref="H131:H133" si="53">SUM(D131:G131)</f>
        <v>120</v>
      </c>
    </row>
    <row r="132" spans="1:8" ht="18" x14ac:dyDescent="0.25">
      <c r="A132" s="39"/>
      <c r="B132" s="21" t="str">
        <f>VLOOKUP(C132,Ergebnisliste!$B$51:$J$279,2,FALSE)</f>
        <v>Heynen, Peter</v>
      </c>
      <c r="C132" s="68">
        <v>20291</v>
      </c>
      <c r="D132" s="2">
        <f>VLOOKUP($C132,Ergebnisliste!$B$51:$J$279,5,FALSE)</f>
        <v>23</v>
      </c>
      <c r="E132" s="2">
        <f>VLOOKUP($C132,Ergebnisliste!$B$51:$J$279,6,FALSE)</f>
        <v>22</v>
      </c>
      <c r="F132" s="2">
        <f>VLOOKUP($C132,Ergebnisliste!$B$51:$J$279,7,FALSE)</f>
        <v>20</v>
      </c>
      <c r="G132" s="2">
        <f>VLOOKUP($C132,Ergebnisliste!$B$51:$J$279,8,FALSE)</f>
        <v>24</v>
      </c>
      <c r="H132" s="36">
        <f t="shared" si="53"/>
        <v>89</v>
      </c>
    </row>
    <row r="133" spans="1:8" ht="18.75" thickBot="1" x14ac:dyDescent="0.3">
      <c r="A133" s="39"/>
      <c r="B133" s="21" t="str">
        <f>VLOOKUP(C133,Ergebnisliste!$B$51:$J$279,2,FALSE)</f>
        <v>Koslowski, Hans</v>
      </c>
      <c r="C133" s="68">
        <v>61974</v>
      </c>
      <c r="D133" s="2">
        <f>VLOOKUP($C133,Ergebnisliste!$B$51:$J$279,5,FALSE)</f>
        <v>22</v>
      </c>
      <c r="E133" s="2">
        <f>VLOOKUP($C133,Ergebnisliste!$B$51:$J$279,6,FALSE)</f>
        <v>27</v>
      </c>
      <c r="F133" s="2">
        <f>VLOOKUP($C133,Ergebnisliste!$B$51:$J$279,7,FALSE)</f>
        <v>25</v>
      </c>
      <c r="G133" s="2">
        <f>VLOOKUP($C133,Ergebnisliste!$B$51:$J$279,8,FALSE)</f>
        <v>24</v>
      </c>
      <c r="H133" s="36">
        <f t="shared" si="53"/>
        <v>98</v>
      </c>
    </row>
    <row r="134" spans="1:8" ht="20.25" thickBot="1" x14ac:dyDescent="0.4">
      <c r="A134" s="39"/>
      <c r="B134" s="39"/>
      <c r="D134" s="37">
        <f>SUM(D130:D133)</f>
        <v>108</v>
      </c>
      <c r="E134" s="38">
        <f t="shared" ref="E134:H134" si="54">SUM(E130:E133)</f>
        <v>108</v>
      </c>
      <c r="F134" s="38">
        <f t="shared" si="54"/>
        <v>104</v>
      </c>
      <c r="G134" s="38">
        <f t="shared" si="54"/>
        <v>115</v>
      </c>
      <c r="H134" s="48">
        <f t="shared" si="54"/>
        <v>435</v>
      </c>
    </row>
    <row r="135" spans="1:8" x14ac:dyDescent="0.25">
      <c r="A135" s="39"/>
    </row>
    <row r="136" spans="1:8" ht="15.75" thickBot="1" x14ac:dyDescent="0.3">
      <c r="A136" s="39"/>
    </row>
    <row r="137" spans="1:8" ht="18.75" thickBot="1" x14ac:dyDescent="0.3">
      <c r="A137" s="39" t="s">
        <v>161</v>
      </c>
      <c r="B137" s="96" t="s">
        <v>399</v>
      </c>
      <c r="C137" s="97"/>
      <c r="D137" s="97"/>
      <c r="E137" s="97"/>
      <c r="F137" s="97"/>
      <c r="G137" s="97"/>
      <c r="H137" s="98"/>
    </row>
    <row r="138" spans="1:8" ht="18" x14ac:dyDescent="0.25">
      <c r="A138" s="39"/>
      <c r="B138" s="21" t="str">
        <f>VLOOKUP(C138,Ergebnisliste!$B$51:$J$279,2,FALSE)</f>
        <v>Brökemeier, Bettina</v>
      </c>
      <c r="C138" s="68">
        <v>66101</v>
      </c>
      <c r="D138" s="2">
        <f>VLOOKUP($C138,Ergebnisliste!$B$51:$J$279,5,FALSE)</f>
        <v>29</v>
      </c>
      <c r="E138" s="2">
        <f>VLOOKUP($C138,Ergebnisliste!$B$51:$J$279,6,FALSE)</f>
        <v>30</v>
      </c>
      <c r="F138" s="2">
        <f>VLOOKUP($C138,Ergebnisliste!$B$51:$J$279,7,FALSE)</f>
        <v>25</v>
      </c>
      <c r="G138" s="2">
        <f>VLOOKUP($C138,Ergebnisliste!$B$51:$J$279,8,FALSE)</f>
        <v>27</v>
      </c>
      <c r="H138" s="35">
        <f>SUM(D138:G138)</f>
        <v>111</v>
      </c>
    </row>
    <row r="139" spans="1:8" ht="18" x14ac:dyDescent="0.25">
      <c r="A139" s="39"/>
      <c r="B139" s="21" t="str">
        <f>VLOOKUP(C139,Ergebnisliste!$B$51:$J$279,2,FALSE)</f>
        <v>Depke, Marko</v>
      </c>
      <c r="C139" s="68">
        <v>66452</v>
      </c>
      <c r="D139" s="2">
        <f>VLOOKUP($C139,Ergebnisliste!$B$51:$J$279,5,FALSE)</f>
        <v>29</v>
      </c>
      <c r="E139" s="2">
        <f>VLOOKUP($C139,Ergebnisliste!$B$51:$J$279,6,FALSE)</f>
        <v>24</v>
      </c>
      <c r="F139" s="2">
        <f>VLOOKUP($C139,Ergebnisliste!$B$51:$J$279,7,FALSE)</f>
        <v>24</v>
      </c>
      <c r="G139" s="2">
        <f>VLOOKUP($C139,Ergebnisliste!$B$51:$J$279,8,FALSE)</f>
        <v>23</v>
      </c>
      <c r="H139" s="36">
        <f t="shared" ref="H139:H141" si="55">SUM(D139:G139)</f>
        <v>100</v>
      </c>
    </row>
    <row r="140" spans="1:8" ht="18" x14ac:dyDescent="0.25">
      <c r="A140" s="39"/>
      <c r="B140" s="21" t="str">
        <f>VLOOKUP(C140,Ergebnisliste!$B$51:$J$279,2,FALSE)</f>
        <v>Gerlach, Stefan</v>
      </c>
      <c r="C140" s="68">
        <v>35436</v>
      </c>
      <c r="D140" s="2">
        <f>VLOOKUP($C140,Ergebnisliste!$B$51:$J$279,5,FALSE)</f>
        <v>37</v>
      </c>
      <c r="E140" s="2">
        <f>VLOOKUP($C140,Ergebnisliste!$B$51:$J$279,6,FALSE)</f>
        <v>26</v>
      </c>
      <c r="F140" s="2">
        <f>VLOOKUP($C140,Ergebnisliste!$B$51:$J$279,7,FALSE)</f>
        <v>28</v>
      </c>
      <c r="G140" s="2">
        <f>VLOOKUP($C140,Ergebnisliste!$B$51:$J$279,8,FALSE)</f>
        <v>22</v>
      </c>
      <c r="H140" s="36">
        <f t="shared" si="55"/>
        <v>113</v>
      </c>
    </row>
    <row r="141" spans="1:8" ht="18.75" thickBot="1" x14ac:dyDescent="0.3">
      <c r="A141" s="39"/>
      <c r="B141" s="21" t="str">
        <f>VLOOKUP(C141,Ergebnisliste!$B$51:$J$279,2,FALSE)</f>
        <v>Schröder, Michaela</v>
      </c>
      <c r="C141" s="68">
        <v>66839</v>
      </c>
      <c r="D141" s="2">
        <f>VLOOKUP($C141,Ergebnisliste!$B$51:$J$279,5,FALSE)</f>
        <v>30</v>
      </c>
      <c r="E141" s="2">
        <f>VLOOKUP($C141,Ergebnisliste!$B$51:$J$279,6,FALSE)</f>
        <v>29</v>
      </c>
      <c r="F141" s="2">
        <f>VLOOKUP($C141,Ergebnisliste!$B$51:$J$279,7,FALSE)</f>
        <v>30</v>
      </c>
      <c r="G141" s="2">
        <f>VLOOKUP($C141,Ergebnisliste!$B$51:$J$279,8,FALSE)</f>
        <v>24</v>
      </c>
      <c r="H141" s="36">
        <f t="shared" si="55"/>
        <v>113</v>
      </c>
    </row>
    <row r="142" spans="1:8" ht="20.25" thickBot="1" x14ac:dyDescent="0.4">
      <c r="A142" s="39"/>
      <c r="B142" s="39"/>
      <c r="D142" s="37">
        <f>SUM(D138:D141)</f>
        <v>125</v>
      </c>
      <c r="E142" s="38">
        <f t="shared" ref="E142:H142" si="56">SUM(E138:E141)</f>
        <v>109</v>
      </c>
      <c r="F142" s="38">
        <f t="shared" si="56"/>
        <v>107</v>
      </c>
      <c r="G142" s="38">
        <f t="shared" si="56"/>
        <v>96</v>
      </c>
      <c r="H142" s="48">
        <f t="shared" si="56"/>
        <v>437</v>
      </c>
    </row>
    <row r="143" spans="1:8" s="39" customFormat="1" ht="19.5" x14ac:dyDescent="0.35">
      <c r="C143" s="33"/>
      <c r="D143" s="2"/>
      <c r="E143" s="2"/>
      <c r="F143" s="2"/>
      <c r="G143" s="2"/>
      <c r="H143" s="82"/>
    </row>
    <row r="144" spans="1:8" ht="19.5" customHeight="1" thickBot="1" x14ac:dyDescent="0.3">
      <c r="A144" s="39"/>
    </row>
    <row r="145" spans="1:8" ht="18.75" thickBot="1" x14ac:dyDescent="0.3">
      <c r="A145" s="39" t="s">
        <v>370</v>
      </c>
      <c r="B145" s="96" t="s">
        <v>112</v>
      </c>
      <c r="C145" s="97"/>
      <c r="D145" s="97"/>
      <c r="E145" s="97"/>
      <c r="F145" s="97"/>
      <c r="G145" s="97"/>
      <c r="H145" s="98"/>
    </row>
    <row r="146" spans="1:8" ht="18" x14ac:dyDescent="0.25">
      <c r="A146" s="39"/>
      <c r="B146" s="21" t="str">
        <f>VLOOKUP(C146,Ergebnisliste!$B$51:$J$279,2,FALSE)</f>
        <v>Kunstmann, Andreas</v>
      </c>
      <c r="C146" s="81">
        <v>33427</v>
      </c>
      <c r="D146" s="2">
        <f>VLOOKUP($C146,Ergebnisliste!$B$51:$J$279,5,FALSE)</f>
        <v>24</v>
      </c>
      <c r="E146" s="2">
        <f>VLOOKUP($C146,Ergebnisliste!$B$51:$J$279,6,FALSE)</f>
        <v>29</v>
      </c>
      <c r="F146" s="2">
        <f>VLOOKUP($C146,Ergebnisliste!$B$51:$J$279,7,FALSE)</f>
        <v>29</v>
      </c>
      <c r="G146" s="2">
        <f>VLOOKUP($C146,Ergebnisliste!$B$51:$J$279,8,FALSE)</f>
        <v>26</v>
      </c>
      <c r="H146" s="35">
        <f>SUM(D146:G146)</f>
        <v>108</v>
      </c>
    </row>
    <row r="147" spans="1:8" ht="18" x14ac:dyDescent="0.25">
      <c r="A147" s="39"/>
      <c r="B147" s="21" t="str">
        <f>VLOOKUP(C147,Ergebnisliste!$B$51:$J$279,2,FALSE)</f>
        <v>Pape, Robert-Alexander</v>
      </c>
      <c r="C147" s="81">
        <v>66902</v>
      </c>
      <c r="D147" s="2">
        <f>VLOOKUP($C147,Ergebnisliste!$B$51:$J$279,5,FALSE)</f>
        <v>31</v>
      </c>
      <c r="E147" s="2">
        <f>VLOOKUP($C147,Ergebnisliste!$B$51:$J$279,6,FALSE)</f>
        <v>33</v>
      </c>
      <c r="F147" s="2">
        <f>VLOOKUP($C147,Ergebnisliste!$B$51:$J$279,7,FALSE)</f>
        <v>31</v>
      </c>
      <c r="G147" s="2">
        <f>VLOOKUP($C147,Ergebnisliste!$B$51:$J$279,8,FALSE)</f>
        <v>29</v>
      </c>
      <c r="H147" s="36">
        <f t="shared" ref="H147:H149" si="57">SUM(D147:G147)</f>
        <v>124</v>
      </c>
    </row>
    <row r="148" spans="1:8" ht="18" x14ac:dyDescent="0.25">
      <c r="A148" s="39"/>
      <c r="B148" s="21" t="str">
        <f>VLOOKUP(C148,Ergebnisliste!$B$51:$J$279,2,FALSE)</f>
        <v>Pape, Jürgen</v>
      </c>
      <c r="C148" s="68">
        <v>67330</v>
      </c>
      <c r="D148" s="2">
        <f>VLOOKUP($C148,Ergebnisliste!$B$51:$J$279,5,FALSE)</f>
        <v>34</v>
      </c>
      <c r="E148" s="2">
        <f>VLOOKUP($C148,Ergebnisliste!$B$51:$J$279,6,FALSE)</f>
        <v>29</v>
      </c>
      <c r="F148" s="2">
        <f>VLOOKUP($C148,Ergebnisliste!$B$51:$J$279,7,FALSE)</f>
        <v>35</v>
      </c>
      <c r="G148" s="2">
        <f>VLOOKUP($C148,Ergebnisliste!$B$51:$J$279,8,FALSE)</f>
        <v>45</v>
      </c>
      <c r="H148" s="36">
        <f t="shared" si="57"/>
        <v>143</v>
      </c>
    </row>
    <row r="149" spans="1:8" ht="18.75" thickBot="1" x14ac:dyDescent="0.3">
      <c r="A149" s="39"/>
      <c r="B149" s="21" t="str">
        <f>VLOOKUP(C149,Ergebnisliste!$B$51:$J$279,2,FALSE)</f>
        <v>Pape, Christina</v>
      </c>
      <c r="C149" s="68">
        <v>67331</v>
      </c>
      <c r="D149" s="2">
        <f>VLOOKUP($C149,Ergebnisliste!$B$51:$J$279,5,FALSE)</f>
        <v>32</v>
      </c>
      <c r="E149" s="2">
        <f>VLOOKUP($C149,Ergebnisliste!$B$51:$J$279,6,FALSE)</f>
        <v>36</v>
      </c>
      <c r="F149" s="2">
        <f>VLOOKUP($C149,Ergebnisliste!$B$51:$J$279,7,FALSE)</f>
        <v>36</v>
      </c>
      <c r="G149" s="2">
        <f>VLOOKUP($C149,Ergebnisliste!$B$51:$J$279,8,FALSE)</f>
        <v>27</v>
      </c>
      <c r="H149" s="36">
        <f t="shared" si="57"/>
        <v>131</v>
      </c>
    </row>
    <row r="150" spans="1:8" ht="20.25" thickBot="1" x14ac:dyDescent="0.4">
      <c r="A150" s="39"/>
      <c r="B150" s="39"/>
      <c r="D150" s="37">
        <f>SUM(D146:D149)</f>
        <v>121</v>
      </c>
      <c r="E150" s="38">
        <f t="shared" ref="E150:H150" si="58">SUM(E146:E149)</f>
        <v>127</v>
      </c>
      <c r="F150" s="38">
        <f t="shared" si="58"/>
        <v>131</v>
      </c>
      <c r="G150" s="38">
        <f t="shared" si="58"/>
        <v>127</v>
      </c>
      <c r="H150" s="48">
        <f t="shared" si="58"/>
        <v>506</v>
      </c>
    </row>
    <row r="151" spans="1:8" x14ac:dyDescent="0.25">
      <c r="A151" s="39"/>
      <c r="B151" s="39"/>
      <c r="D151" s="39"/>
      <c r="E151" s="39"/>
      <c r="F151" s="39"/>
      <c r="G151" s="39"/>
      <c r="H151" s="39"/>
    </row>
    <row r="152" spans="1:8" ht="15.75" thickBot="1" x14ac:dyDescent="0.3">
      <c r="A152" s="39"/>
      <c r="B152" s="39"/>
      <c r="D152" s="39"/>
      <c r="E152" s="39"/>
      <c r="F152" s="39"/>
      <c r="G152" s="39"/>
      <c r="H152" s="39"/>
    </row>
    <row r="153" spans="1:8" ht="18.75" thickBot="1" x14ac:dyDescent="0.3">
      <c r="A153" s="39" t="s">
        <v>371</v>
      </c>
      <c r="B153" s="96" t="s">
        <v>400</v>
      </c>
      <c r="C153" s="97"/>
      <c r="D153" s="97"/>
      <c r="E153" s="97"/>
      <c r="F153" s="97"/>
      <c r="G153" s="97"/>
      <c r="H153" s="98"/>
    </row>
    <row r="154" spans="1:8" ht="18" x14ac:dyDescent="0.25">
      <c r="A154" s="39"/>
      <c r="B154" s="21" t="str">
        <f>VLOOKUP(C154,Ergebnisliste!$B$51:$J$279,2,FALSE)</f>
        <v>Berhel-Kolbe, Yvonne</v>
      </c>
      <c r="C154" s="68">
        <v>52088</v>
      </c>
      <c r="D154" s="2">
        <f>VLOOKUP($C154,Ergebnisliste!$B$51:$J$279,5,FALSE)</f>
        <v>29</v>
      </c>
      <c r="E154" s="2">
        <f>VLOOKUP($C154,Ergebnisliste!$B$51:$J$279,6,FALSE)</f>
        <v>40</v>
      </c>
      <c r="F154" s="2">
        <f>VLOOKUP($C154,Ergebnisliste!$B$51:$J$279,7,FALSE)</f>
        <v>36</v>
      </c>
      <c r="G154" s="2">
        <f>VLOOKUP($C154,Ergebnisliste!$B$51:$J$279,8,FALSE)</f>
        <v>34</v>
      </c>
      <c r="H154" s="35">
        <f>SUM(D154:G154)</f>
        <v>139</v>
      </c>
    </row>
    <row r="155" spans="1:8" ht="18" x14ac:dyDescent="0.25">
      <c r="A155" s="39"/>
      <c r="B155" s="21" t="str">
        <f>VLOOKUP(C155,Ergebnisliste!$B$51:$J$279,2,FALSE)</f>
        <v>Beyer, Lukas</v>
      </c>
      <c r="C155" s="68">
        <v>67193</v>
      </c>
      <c r="D155" s="2">
        <f>VLOOKUP($C155,Ergebnisliste!$B$51:$J$279,5,FALSE)</f>
        <v>30</v>
      </c>
      <c r="E155" s="2">
        <f>VLOOKUP($C155,Ergebnisliste!$B$51:$J$279,6,FALSE)</f>
        <v>27</v>
      </c>
      <c r="F155" s="2">
        <f>VLOOKUP($C155,Ergebnisliste!$B$51:$J$279,7,FALSE)</f>
        <v>31</v>
      </c>
      <c r="G155" s="2">
        <f>VLOOKUP($C155,Ergebnisliste!$B$51:$J$279,8,FALSE)</f>
        <v>31</v>
      </c>
      <c r="H155" s="36">
        <f t="shared" ref="H155:H157" si="59">SUM(D155:G155)</f>
        <v>119</v>
      </c>
    </row>
    <row r="156" spans="1:8" ht="18" x14ac:dyDescent="0.25">
      <c r="A156" s="39"/>
      <c r="B156" s="21" t="str">
        <f>VLOOKUP(C156,Ergebnisliste!$B$51:$J$279,2,FALSE)</f>
        <v>Nelles, Benjamin</v>
      </c>
      <c r="C156" s="68">
        <v>66360</v>
      </c>
      <c r="D156" s="2">
        <f>VLOOKUP($C156,Ergebnisliste!$B$51:$J$279,5,FALSE)</f>
        <v>38</v>
      </c>
      <c r="E156" s="2">
        <f>VLOOKUP($C156,Ergebnisliste!$B$51:$J$279,6,FALSE)</f>
        <v>31</v>
      </c>
      <c r="F156" s="2">
        <f>VLOOKUP($C156,Ergebnisliste!$B$51:$J$279,7,FALSE)</f>
        <v>26</v>
      </c>
      <c r="G156" s="2">
        <f>VLOOKUP($C156,Ergebnisliste!$B$51:$J$279,8,FALSE)</f>
        <v>25</v>
      </c>
      <c r="H156" s="36">
        <f t="shared" si="59"/>
        <v>120</v>
      </c>
    </row>
    <row r="157" spans="1:8" ht="18.75" thickBot="1" x14ac:dyDescent="0.3">
      <c r="A157" s="39"/>
      <c r="B157" s="21" t="str">
        <f>VLOOKUP(C157,Ergebnisliste!$B$51:$J$279,2,FALSE)</f>
        <v>Riemann, Susanne</v>
      </c>
      <c r="C157" s="81">
        <v>42684</v>
      </c>
      <c r="D157" s="2">
        <f>VLOOKUP($C157,Ergebnisliste!$B$51:$J$279,5,FALSE)</f>
        <v>33</v>
      </c>
      <c r="E157" s="2">
        <f>VLOOKUP($C157,Ergebnisliste!$B$51:$J$279,6,FALSE)</f>
        <v>33</v>
      </c>
      <c r="F157" s="2">
        <f>VLOOKUP($C157,Ergebnisliste!$B$51:$J$279,7,FALSE)</f>
        <v>32</v>
      </c>
      <c r="G157" s="2">
        <f>VLOOKUP($C157,Ergebnisliste!$B$51:$J$279,8,FALSE)</f>
        <v>33</v>
      </c>
      <c r="H157" s="36">
        <f t="shared" si="59"/>
        <v>131</v>
      </c>
    </row>
    <row r="158" spans="1:8" ht="20.25" thickBot="1" x14ac:dyDescent="0.4">
      <c r="A158" s="39"/>
      <c r="B158" s="39"/>
      <c r="D158" s="37">
        <f>SUM(D154:D157)</f>
        <v>130</v>
      </c>
      <c r="E158" s="38">
        <f t="shared" ref="E158:H158" si="60">SUM(E154:E157)</f>
        <v>131</v>
      </c>
      <c r="F158" s="38">
        <f t="shared" si="60"/>
        <v>125</v>
      </c>
      <c r="G158" s="38">
        <f t="shared" si="60"/>
        <v>123</v>
      </c>
      <c r="H158" s="48">
        <f t="shared" si="60"/>
        <v>509</v>
      </c>
    </row>
    <row r="159" spans="1:8" x14ac:dyDescent="0.25">
      <c r="A159" s="39"/>
      <c r="B159" s="39"/>
      <c r="D159" s="39"/>
      <c r="E159" s="39"/>
      <c r="F159" s="39"/>
      <c r="G159" s="39"/>
      <c r="H159" s="39"/>
    </row>
    <row r="160" spans="1:8" ht="15.75" thickBot="1" x14ac:dyDescent="0.3">
      <c r="A160" s="39"/>
      <c r="B160" s="39"/>
      <c r="D160" s="39"/>
      <c r="E160" s="39"/>
      <c r="F160" s="39"/>
      <c r="G160" s="39"/>
      <c r="H160" s="39"/>
    </row>
    <row r="161" spans="1:8" ht="18.75" thickBot="1" x14ac:dyDescent="0.3">
      <c r="A161" s="39" t="s">
        <v>372</v>
      </c>
      <c r="B161" s="96" t="s">
        <v>401</v>
      </c>
      <c r="C161" s="97"/>
      <c r="D161" s="97"/>
      <c r="E161" s="97"/>
      <c r="F161" s="97"/>
      <c r="G161" s="97"/>
      <c r="H161" s="98"/>
    </row>
    <row r="162" spans="1:8" ht="18" x14ac:dyDescent="0.25">
      <c r="A162" s="39"/>
      <c r="B162" s="21" t="str">
        <f>VLOOKUP(C162,Ergebnisliste!$B$51:$J$279,2,FALSE)</f>
        <v>Eichhof, Bärbel</v>
      </c>
      <c r="C162" s="68">
        <v>66259</v>
      </c>
      <c r="D162" s="2">
        <f>VLOOKUP($C162,Ergebnisliste!$B$51:$J$279,5,FALSE)</f>
        <v>34</v>
      </c>
      <c r="E162" s="2">
        <f>VLOOKUP($C162,Ergebnisliste!$B$51:$J$279,6,FALSE)</f>
        <v>40</v>
      </c>
      <c r="F162" s="2">
        <f>VLOOKUP($C162,Ergebnisliste!$B$51:$J$279,7,FALSE)</f>
        <v>43</v>
      </c>
      <c r="G162" s="2">
        <f>VLOOKUP($C162,Ergebnisliste!$B$51:$J$279,8,FALSE)</f>
        <v>31</v>
      </c>
      <c r="H162" s="35">
        <f>SUM(D162:G162)</f>
        <v>148</v>
      </c>
    </row>
    <row r="163" spans="1:8" ht="18" x14ac:dyDescent="0.25">
      <c r="A163" s="39"/>
      <c r="B163" s="21" t="str">
        <f>VLOOKUP(C163,Ergebnisliste!$B$51:$J$279,2,FALSE)</f>
        <v>Heise, Stefanie</v>
      </c>
      <c r="C163" s="68">
        <v>50371</v>
      </c>
      <c r="D163" s="2">
        <f>VLOOKUP($C163,Ergebnisliste!$B$51:$J$279,5,FALSE)</f>
        <v>34</v>
      </c>
      <c r="E163" s="2">
        <f>VLOOKUP($C163,Ergebnisliste!$B$51:$J$279,6,FALSE)</f>
        <v>32</v>
      </c>
      <c r="F163" s="2">
        <f>VLOOKUP($C163,Ergebnisliste!$B$51:$J$279,7,FALSE)</f>
        <v>31</v>
      </c>
      <c r="G163" s="2">
        <f>VLOOKUP($C163,Ergebnisliste!$B$51:$J$279,8,FALSE)</f>
        <v>31</v>
      </c>
      <c r="H163" s="36">
        <f t="shared" ref="H163:H165" si="61">SUM(D163:G163)</f>
        <v>128</v>
      </c>
    </row>
    <row r="164" spans="1:8" ht="18" x14ac:dyDescent="0.25">
      <c r="A164" s="39"/>
      <c r="B164" s="21" t="str">
        <f>VLOOKUP(C164,Ergebnisliste!$B$51:$J$279,2,FALSE)</f>
        <v>Riemann, Lothar</v>
      </c>
      <c r="C164" s="68">
        <v>66494</v>
      </c>
      <c r="D164" s="2">
        <f>VLOOKUP($C164,Ergebnisliste!$B$51:$J$279,5,FALSE)</f>
        <v>31</v>
      </c>
      <c r="E164" s="2">
        <f>VLOOKUP($C164,Ergebnisliste!$B$51:$J$279,6,FALSE)</f>
        <v>28</v>
      </c>
      <c r="F164" s="2">
        <f>VLOOKUP($C164,Ergebnisliste!$B$51:$J$279,7,FALSE)</f>
        <v>38</v>
      </c>
      <c r="G164" s="2">
        <f>VLOOKUP($C164,Ergebnisliste!$B$51:$J$279,8,FALSE)</f>
        <v>28</v>
      </c>
      <c r="H164" s="36">
        <f t="shared" si="61"/>
        <v>125</v>
      </c>
    </row>
    <row r="165" spans="1:8" ht="18.75" thickBot="1" x14ac:dyDescent="0.3">
      <c r="A165" s="39"/>
      <c r="B165" s="21" t="str">
        <f>VLOOKUP(C165,Ergebnisliste!$B$51:$J$279,2,FALSE)</f>
        <v>Trempenau, Bernd</v>
      </c>
      <c r="C165" s="68">
        <v>47135</v>
      </c>
      <c r="D165" s="2">
        <f>VLOOKUP($C165,Ergebnisliste!$B$51:$J$279,5,FALSE)</f>
        <v>25</v>
      </c>
      <c r="E165" s="2">
        <f>VLOOKUP($C165,Ergebnisliste!$B$51:$J$279,6,FALSE)</f>
        <v>29</v>
      </c>
      <c r="F165" s="2">
        <f>VLOOKUP($C165,Ergebnisliste!$B$51:$J$279,7,FALSE)</f>
        <v>29</v>
      </c>
      <c r="G165" s="2">
        <f>VLOOKUP($C165,Ergebnisliste!$B$51:$J$279,8,FALSE)</f>
        <v>29</v>
      </c>
      <c r="H165" s="36">
        <f t="shared" si="61"/>
        <v>112</v>
      </c>
    </row>
    <row r="166" spans="1:8" ht="20.25" thickBot="1" x14ac:dyDescent="0.4">
      <c r="A166" s="39"/>
      <c r="B166" s="39"/>
      <c r="D166" s="37">
        <f>SUM(D162:D165)</f>
        <v>124</v>
      </c>
      <c r="E166" s="38">
        <f t="shared" ref="E166:H166" si="62">SUM(E162:E165)</f>
        <v>129</v>
      </c>
      <c r="F166" s="38">
        <f t="shared" si="62"/>
        <v>141</v>
      </c>
      <c r="G166" s="38">
        <f t="shared" si="62"/>
        <v>119</v>
      </c>
      <c r="H166" s="48">
        <f t="shared" si="62"/>
        <v>513</v>
      </c>
    </row>
    <row r="167" spans="1:8" x14ac:dyDescent="0.25">
      <c r="A167" s="39"/>
      <c r="B167" s="39"/>
      <c r="D167" s="39"/>
      <c r="E167" s="39"/>
      <c r="F167" s="39"/>
      <c r="G167" s="39"/>
      <c r="H167" s="39"/>
    </row>
    <row r="168" spans="1:8" x14ac:dyDescent="0.25">
      <c r="A168" s="39"/>
      <c r="B168" s="39"/>
      <c r="D168" s="39"/>
      <c r="E168" s="39"/>
      <c r="F168" s="39"/>
      <c r="G168" s="39"/>
      <c r="H168" s="39"/>
    </row>
  </sheetData>
  <mergeCells count="21">
    <mergeCell ref="B41:H41"/>
    <mergeCell ref="B89:H89"/>
    <mergeCell ref="B81:H81"/>
    <mergeCell ref="B49:H49"/>
    <mergeCell ref="B57:H57"/>
    <mergeCell ref="B65:H65"/>
    <mergeCell ref="B73:H73"/>
    <mergeCell ref="B1:H1"/>
    <mergeCell ref="B9:H9"/>
    <mergeCell ref="B17:H17"/>
    <mergeCell ref="B25:H25"/>
    <mergeCell ref="B33:H33"/>
    <mergeCell ref="B153:H153"/>
    <mergeCell ref="B161:H161"/>
    <mergeCell ref="B97:H97"/>
    <mergeCell ref="B129:H129"/>
    <mergeCell ref="B137:H137"/>
    <mergeCell ref="B105:H105"/>
    <mergeCell ref="B113:H113"/>
    <mergeCell ref="B121:H121"/>
    <mergeCell ref="B145:H145"/>
  </mergeCells>
  <conditionalFormatting sqref="D2:G5">
    <cfRule type="cellIs" dxfId="62" priority="70" operator="between">
      <formula>25</formula>
      <formula>29</formula>
    </cfRule>
    <cfRule type="cellIs" dxfId="61" priority="71" operator="between">
      <formula>20</formula>
      <formula>24</formula>
    </cfRule>
    <cfRule type="cellIs" dxfId="60" priority="72" operator="between">
      <formula>18</formula>
      <formula>19</formula>
    </cfRule>
  </conditionalFormatting>
  <conditionalFormatting sqref="D10:G13">
    <cfRule type="cellIs" dxfId="59" priority="67" operator="between">
      <formula>25</formula>
      <formula>29</formula>
    </cfRule>
    <cfRule type="cellIs" dxfId="58" priority="68" operator="between">
      <formula>20</formula>
      <formula>24</formula>
    </cfRule>
    <cfRule type="cellIs" dxfId="57" priority="69" operator="between">
      <formula>18</formula>
      <formula>19</formula>
    </cfRule>
  </conditionalFormatting>
  <conditionalFormatting sqref="D18:G21">
    <cfRule type="cellIs" dxfId="56" priority="64" operator="between">
      <formula>25</formula>
      <formula>29</formula>
    </cfRule>
    <cfRule type="cellIs" dxfId="55" priority="65" operator="between">
      <formula>20</formula>
      <formula>24</formula>
    </cfRule>
    <cfRule type="cellIs" dxfId="54" priority="66" operator="between">
      <formula>18</formula>
      <formula>19</formula>
    </cfRule>
  </conditionalFormatting>
  <conditionalFormatting sqref="D26:G29">
    <cfRule type="cellIs" dxfId="53" priority="61" operator="between">
      <formula>25</formula>
      <formula>29</formula>
    </cfRule>
    <cfRule type="cellIs" dxfId="52" priority="62" operator="between">
      <formula>20</formula>
      <formula>24</formula>
    </cfRule>
    <cfRule type="cellIs" dxfId="51" priority="63" operator="between">
      <formula>18</formula>
      <formula>19</formula>
    </cfRule>
  </conditionalFormatting>
  <conditionalFormatting sqref="D34:G37">
    <cfRule type="cellIs" dxfId="50" priority="58" operator="between">
      <formula>25</formula>
      <formula>29</formula>
    </cfRule>
    <cfRule type="cellIs" dxfId="49" priority="59" operator="between">
      <formula>20</formula>
      <formula>24</formula>
    </cfRule>
    <cfRule type="cellIs" dxfId="48" priority="60" operator="between">
      <formula>18</formula>
      <formula>19</formula>
    </cfRule>
  </conditionalFormatting>
  <conditionalFormatting sqref="D42:G45">
    <cfRule type="cellIs" dxfId="47" priority="55" operator="between">
      <formula>25</formula>
      <formula>29</formula>
    </cfRule>
    <cfRule type="cellIs" dxfId="46" priority="56" operator="between">
      <formula>20</formula>
      <formula>24</formula>
    </cfRule>
    <cfRule type="cellIs" dxfId="45" priority="57" operator="between">
      <formula>18</formula>
      <formula>19</formula>
    </cfRule>
  </conditionalFormatting>
  <conditionalFormatting sqref="D50:G53">
    <cfRule type="cellIs" dxfId="44" priority="52" operator="between">
      <formula>25</formula>
      <formula>29</formula>
    </cfRule>
    <cfRule type="cellIs" dxfId="43" priority="53" operator="between">
      <formula>20</formula>
      <formula>24</formula>
    </cfRule>
    <cfRule type="cellIs" dxfId="42" priority="54" operator="between">
      <formula>18</formula>
      <formula>19</formula>
    </cfRule>
  </conditionalFormatting>
  <conditionalFormatting sqref="D58:G61">
    <cfRule type="cellIs" dxfId="41" priority="49" operator="between">
      <formula>25</formula>
      <formula>29</formula>
    </cfRule>
    <cfRule type="cellIs" dxfId="40" priority="50" operator="between">
      <formula>20</formula>
      <formula>24</formula>
    </cfRule>
    <cfRule type="cellIs" dxfId="39" priority="51" operator="between">
      <formula>18</formula>
      <formula>19</formula>
    </cfRule>
  </conditionalFormatting>
  <conditionalFormatting sqref="D66:G69">
    <cfRule type="cellIs" dxfId="38" priority="46" operator="between">
      <formula>25</formula>
      <formula>29</formula>
    </cfRule>
    <cfRule type="cellIs" dxfId="37" priority="47" operator="between">
      <formula>20</formula>
      <formula>24</formula>
    </cfRule>
    <cfRule type="cellIs" dxfId="36" priority="48" operator="between">
      <formula>18</formula>
      <formula>19</formula>
    </cfRule>
  </conditionalFormatting>
  <conditionalFormatting sqref="D74:G77">
    <cfRule type="cellIs" dxfId="35" priority="43" operator="between">
      <formula>25</formula>
      <formula>29</formula>
    </cfRule>
    <cfRule type="cellIs" dxfId="34" priority="44" operator="between">
      <formula>20</formula>
      <formula>24</formula>
    </cfRule>
    <cfRule type="cellIs" dxfId="33" priority="45" operator="between">
      <formula>18</formula>
      <formula>19</formula>
    </cfRule>
  </conditionalFormatting>
  <conditionalFormatting sqref="D82:G85">
    <cfRule type="cellIs" dxfId="32" priority="40" operator="between">
      <formula>25</formula>
      <formula>29</formula>
    </cfRule>
    <cfRule type="cellIs" dxfId="31" priority="41" operator="between">
      <formula>20</formula>
      <formula>24</formula>
    </cfRule>
    <cfRule type="cellIs" dxfId="30" priority="42" operator="between">
      <formula>18</formula>
      <formula>19</formula>
    </cfRule>
  </conditionalFormatting>
  <conditionalFormatting sqref="D90:G93">
    <cfRule type="cellIs" dxfId="29" priority="37" operator="between">
      <formula>25</formula>
      <formula>29</formula>
    </cfRule>
    <cfRule type="cellIs" dxfId="28" priority="38" operator="between">
      <formula>20</formula>
      <formula>24</formula>
    </cfRule>
    <cfRule type="cellIs" dxfId="27" priority="39" operator="between">
      <formula>18</formula>
      <formula>19</formula>
    </cfRule>
  </conditionalFormatting>
  <conditionalFormatting sqref="D98:G101">
    <cfRule type="cellIs" dxfId="26" priority="34" operator="between">
      <formula>25</formula>
      <formula>29</formula>
    </cfRule>
    <cfRule type="cellIs" dxfId="25" priority="35" operator="between">
      <formula>20</formula>
      <formula>24</formula>
    </cfRule>
    <cfRule type="cellIs" dxfId="24" priority="36" operator="between">
      <formula>18</formula>
      <formula>19</formula>
    </cfRule>
  </conditionalFormatting>
  <conditionalFormatting sqref="D106:G109">
    <cfRule type="cellIs" dxfId="23" priority="31" operator="between">
      <formula>25</formula>
      <formula>29</formula>
    </cfRule>
    <cfRule type="cellIs" dxfId="22" priority="32" operator="between">
      <formula>20</formula>
      <formula>24</formula>
    </cfRule>
    <cfRule type="cellIs" dxfId="21" priority="33" operator="between">
      <formula>18</formula>
      <formula>19</formula>
    </cfRule>
  </conditionalFormatting>
  <conditionalFormatting sqref="D114:G117">
    <cfRule type="cellIs" dxfId="20" priority="28" operator="between">
      <formula>25</formula>
      <formula>29</formula>
    </cfRule>
    <cfRule type="cellIs" dxfId="19" priority="29" operator="between">
      <formula>20</formula>
      <formula>24</formula>
    </cfRule>
    <cfRule type="cellIs" dxfId="18" priority="30" operator="between">
      <formula>18</formula>
      <formula>19</formula>
    </cfRule>
  </conditionalFormatting>
  <conditionalFormatting sqref="D122:G125">
    <cfRule type="cellIs" dxfId="17" priority="25" operator="between">
      <formula>25</formula>
      <formula>29</formula>
    </cfRule>
    <cfRule type="cellIs" dxfId="16" priority="26" operator="between">
      <formula>20</formula>
      <formula>24</formula>
    </cfRule>
    <cfRule type="cellIs" dxfId="15" priority="27" operator="between">
      <formula>18</formula>
      <formula>19</formula>
    </cfRule>
  </conditionalFormatting>
  <conditionalFormatting sqref="D130:G133">
    <cfRule type="cellIs" dxfId="14" priority="22" operator="between">
      <formula>25</formula>
      <formula>29</formula>
    </cfRule>
    <cfRule type="cellIs" dxfId="13" priority="23" operator="between">
      <formula>20</formula>
      <formula>24</formula>
    </cfRule>
    <cfRule type="cellIs" dxfId="12" priority="24" operator="between">
      <formula>18</formula>
      <formula>19</formula>
    </cfRule>
  </conditionalFormatting>
  <conditionalFormatting sqref="D138:G141">
    <cfRule type="cellIs" dxfId="11" priority="19" operator="between">
      <formula>25</formula>
      <formula>29</formula>
    </cfRule>
    <cfRule type="cellIs" dxfId="10" priority="20" operator="between">
      <formula>20</formula>
      <formula>24</formula>
    </cfRule>
    <cfRule type="cellIs" dxfId="9" priority="21" operator="between">
      <formula>18</formula>
      <formula>19</formula>
    </cfRule>
  </conditionalFormatting>
  <conditionalFormatting sqref="D146:G149">
    <cfRule type="cellIs" dxfId="8" priority="10" operator="between">
      <formula>25</formula>
      <formula>29</formula>
    </cfRule>
    <cfRule type="cellIs" dxfId="7" priority="11" operator="between">
      <formula>20</formula>
      <formula>24</formula>
    </cfRule>
    <cfRule type="cellIs" dxfId="6" priority="12" operator="between">
      <formula>18</formula>
      <formula>19</formula>
    </cfRule>
  </conditionalFormatting>
  <conditionalFormatting sqref="D154:G157">
    <cfRule type="cellIs" dxfId="5" priority="7" operator="between">
      <formula>25</formula>
      <formula>29</formula>
    </cfRule>
    <cfRule type="cellIs" dxfId="4" priority="8" operator="between">
      <formula>20</formula>
      <formula>24</formula>
    </cfRule>
    <cfRule type="cellIs" dxfId="3" priority="9" operator="between">
      <formula>18</formula>
      <formula>19</formula>
    </cfRule>
  </conditionalFormatting>
  <conditionalFormatting sqref="D162:G165">
    <cfRule type="cellIs" dxfId="2" priority="4" operator="between">
      <formula>25</formula>
      <formula>29</formula>
    </cfRule>
    <cfRule type="cellIs" dxfId="1" priority="5" operator="between">
      <formula>20</formula>
      <formula>24</formula>
    </cfRule>
    <cfRule type="cellIs" dxfId="0" priority="6" operator="between">
      <formula>18</formula>
      <formula>19</formula>
    </cfRule>
  </conditionalFormatting>
  <pageMargins left="0.7" right="0.7" top="0.78740157499999996" bottom="0.78740157499999996" header="0.3" footer="0.3"/>
  <pageSetup paperSize="9" scale="75" orientation="portrait" verticalDpi="300" r:id="rId1"/>
  <rowBreaks count="3" manualBreakCount="3">
    <brk id="40" max="16383" man="1"/>
    <brk id="80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9" zoomScaleNormal="100" workbookViewId="0">
      <selection activeCell="O13" sqref="O13"/>
    </sheetView>
  </sheetViews>
  <sheetFormatPr baseColWidth="10" defaultRowHeight="15" x14ac:dyDescent="0.25"/>
  <cols>
    <col min="1" max="1" width="6.28515625" bestFit="1" customWidth="1"/>
    <col min="2" max="2" width="31.28515625" bestFit="1" customWidth="1"/>
    <col min="3" max="11" width="4.5703125" style="68" customWidth="1"/>
    <col min="12" max="12" width="5.5703125" style="68" bestFit="1" customWidth="1"/>
    <col min="13" max="13" width="8.7109375" style="68" bestFit="1" customWidth="1"/>
  </cols>
  <sheetData>
    <row r="1" spans="1:13" s="39" customFormat="1" x14ac:dyDescent="0.25">
      <c r="A1" s="54"/>
      <c r="B1" s="54"/>
      <c r="C1" s="60" t="s">
        <v>134</v>
      </c>
      <c r="D1" s="60" t="s">
        <v>135</v>
      </c>
      <c r="E1" s="60" t="s">
        <v>136</v>
      </c>
      <c r="F1" s="60" t="s">
        <v>137</v>
      </c>
      <c r="G1" s="60" t="s">
        <v>138</v>
      </c>
      <c r="H1" s="60" t="s">
        <v>139</v>
      </c>
      <c r="I1" s="60" t="s">
        <v>130</v>
      </c>
      <c r="J1" s="60" t="s">
        <v>131</v>
      </c>
      <c r="K1" s="60" t="s">
        <v>132</v>
      </c>
      <c r="L1" s="61" t="s">
        <v>133</v>
      </c>
      <c r="M1" s="65" t="s">
        <v>140</v>
      </c>
    </row>
    <row r="2" spans="1:13" ht="15.75" x14ac:dyDescent="0.25">
      <c r="A2" s="55" t="s">
        <v>288</v>
      </c>
      <c r="B2" s="57" t="s">
        <v>289</v>
      </c>
      <c r="C2" s="60" t="str">
        <f t="shared" ref="C2:C37" si="0">IF(COUNTIF(Damen,A2)&gt;0,COUNTIF(Damen,A2),"")</f>
        <v/>
      </c>
      <c r="D2" s="60" t="str">
        <f t="shared" ref="D2:D37" si="1">IF(COUNTIF(Herren,A2)&gt;0,COUNTIF(Herren,A2),"")</f>
        <v/>
      </c>
      <c r="E2" s="60" t="str">
        <f t="shared" ref="E2:E37" si="2">IF(COUNTIF(SwI,A2)&gt;0,COUNTIF(SwI,A2),"")</f>
        <v/>
      </c>
      <c r="F2" s="60" t="str">
        <f t="shared" ref="F2:F37" si="3">IF(COUNTIF(SwII,A2)&gt;0,COUNTIF(SwII,A2),"")</f>
        <v/>
      </c>
      <c r="G2" s="60" t="str">
        <f t="shared" ref="G2:G37" si="4">IF(COUNTIF(SmI,A2)&gt;0,COUNTIF(SmI,A2),"")</f>
        <v/>
      </c>
      <c r="H2" s="60">
        <f t="shared" ref="H2:H37" si="5">IF(COUNTIF(SmII,A2)&gt;0,COUNTIF(SmII,A2),"")</f>
        <v>1</v>
      </c>
      <c r="I2" s="60" t="str">
        <f t="shared" ref="I2:I37" si="6">IF(COUNTIF(Jm,A2)&gt;0,COUNTIF(Jm,A2),"")</f>
        <v/>
      </c>
      <c r="J2" s="60" t="str">
        <f t="shared" ref="J2:J37" si="7">IF(COUNTIF(Jw,A2)&gt;0,COUNTIF(Jw,A2),"")</f>
        <v/>
      </c>
      <c r="K2" s="60"/>
      <c r="L2" s="60"/>
      <c r="M2" s="66">
        <f t="shared" ref="M2:M37" si="8">IF(SUM(C2:L2)&gt;0,SUM(C2:L2),"")</f>
        <v>1</v>
      </c>
    </row>
    <row r="3" spans="1:13" ht="15.75" x14ac:dyDescent="0.25">
      <c r="A3" s="55" t="s">
        <v>280</v>
      </c>
      <c r="B3" s="57" t="s">
        <v>281</v>
      </c>
      <c r="C3" s="60" t="str">
        <f t="shared" si="0"/>
        <v/>
      </c>
      <c r="D3" s="60" t="str">
        <f t="shared" si="1"/>
        <v/>
      </c>
      <c r="E3" s="60" t="str">
        <f t="shared" si="2"/>
        <v/>
      </c>
      <c r="F3" s="60" t="str">
        <f t="shared" si="3"/>
        <v/>
      </c>
      <c r="G3" s="60" t="str">
        <f t="shared" si="4"/>
        <v/>
      </c>
      <c r="H3" s="60">
        <f t="shared" si="5"/>
        <v>1</v>
      </c>
      <c r="I3" s="60" t="str">
        <f t="shared" si="6"/>
        <v/>
      </c>
      <c r="J3" s="60" t="str">
        <f t="shared" si="7"/>
        <v/>
      </c>
      <c r="K3" s="60"/>
      <c r="L3" s="60"/>
      <c r="M3" s="66">
        <f t="shared" si="8"/>
        <v>1</v>
      </c>
    </row>
    <row r="4" spans="1:13" ht="15.75" x14ac:dyDescent="0.25">
      <c r="A4" s="55" t="s">
        <v>92</v>
      </c>
      <c r="B4" s="55" t="s">
        <v>91</v>
      </c>
      <c r="C4" s="60">
        <f t="shared" si="0"/>
        <v>1</v>
      </c>
      <c r="D4" s="60" t="str">
        <f t="shared" si="1"/>
        <v/>
      </c>
      <c r="E4" s="60">
        <f t="shared" si="2"/>
        <v>1</v>
      </c>
      <c r="F4" s="60" t="str">
        <f t="shared" si="3"/>
        <v/>
      </c>
      <c r="G4" s="60">
        <f t="shared" si="4"/>
        <v>5</v>
      </c>
      <c r="H4" s="60">
        <f t="shared" si="5"/>
        <v>1</v>
      </c>
      <c r="I4" s="60" t="str">
        <f t="shared" si="6"/>
        <v/>
      </c>
      <c r="J4" s="60">
        <f t="shared" si="7"/>
        <v>1</v>
      </c>
      <c r="K4" s="60"/>
      <c r="L4" s="60"/>
      <c r="M4" s="66">
        <f t="shared" si="8"/>
        <v>9</v>
      </c>
    </row>
    <row r="5" spans="1:13" ht="15.75" x14ac:dyDescent="0.25">
      <c r="A5" s="55" t="s">
        <v>75</v>
      </c>
      <c r="B5" s="55" t="s">
        <v>21</v>
      </c>
      <c r="C5" s="60" t="str">
        <f t="shared" si="0"/>
        <v/>
      </c>
      <c r="D5" s="60" t="str">
        <f t="shared" si="1"/>
        <v/>
      </c>
      <c r="E5" s="60" t="str">
        <f t="shared" si="2"/>
        <v/>
      </c>
      <c r="F5" s="60" t="str">
        <f t="shared" si="3"/>
        <v/>
      </c>
      <c r="G5" s="60">
        <f t="shared" si="4"/>
        <v>1</v>
      </c>
      <c r="H5" s="60" t="str">
        <f t="shared" si="5"/>
        <v/>
      </c>
      <c r="I5" s="60" t="str">
        <f t="shared" si="6"/>
        <v/>
      </c>
      <c r="J5" s="60" t="str">
        <f t="shared" si="7"/>
        <v/>
      </c>
      <c r="K5" s="60"/>
      <c r="L5" s="60"/>
      <c r="M5" s="66">
        <f t="shared" si="8"/>
        <v>1</v>
      </c>
    </row>
    <row r="6" spans="1:13" ht="15.75" x14ac:dyDescent="0.25">
      <c r="A6" s="55" t="s">
        <v>163</v>
      </c>
      <c r="B6" s="55" t="s">
        <v>374</v>
      </c>
      <c r="C6" s="60">
        <f t="shared" si="0"/>
        <v>1</v>
      </c>
      <c r="D6" s="60">
        <f t="shared" si="1"/>
        <v>2</v>
      </c>
      <c r="E6" s="60">
        <f t="shared" si="2"/>
        <v>2</v>
      </c>
      <c r="F6" s="60">
        <f t="shared" si="3"/>
        <v>1</v>
      </c>
      <c r="G6" s="60">
        <f t="shared" si="4"/>
        <v>5</v>
      </c>
      <c r="H6" s="60">
        <f t="shared" si="5"/>
        <v>2</v>
      </c>
      <c r="I6" s="60" t="str">
        <f t="shared" si="6"/>
        <v/>
      </c>
      <c r="J6" s="60" t="str">
        <f t="shared" si="7"/>
        <v/>
      </c>
      <c r="K6" s="60"/>
      <c r="L6" s="60"/>
      <c r="M6" s="66">
        <f t="shared" si="8"/>
        <v>13</v>
      </c>
    </row>
    <row r="7" spans="1:13" ht="15.75" x14ac:dyDescent="0.25">
      <c r="A7" s="55" t="s">
        <v>40</v>
      </c>
      <c r="B7" s="55" t="s">
        <v>1</v>
      </c>
      <c r="C7" s="60">
        <f t="shared" si="0"/>
        <v>2</v>
      </c>
      <c r="D7" s="60">
        <f t="shared" si="1"/>
        <v>1</v>
      </c>
      <c r="E7" s="60" t="str">
        <f t="shared" si="2"/>
        <v/>
      </c>
      <c r="F7" s="60">
        <f t="shared" si="3"/>
        <v>2</v>
      </c>
      <c r="G7" s="60">
        <f t="shared" si="4"/>
        <v>2</v>
      </c>
      <c r="H7" s="60">
        <f t="shared" si="5"/>
        <v>3</v>
      </c>
      <c r="I7" s="60" t="str">
        <f t="shared" si="6"/>
        <v/>
      </c>
      <c r="J7" s="60">
        <f t="shared" si="7"/>
        <v>1</v>
      </c>
      <c r="K7" s="60"/>
      <c r="L7" s="60"/>
      <c r="M7" s="66">
        <f t="shared" si="8"/>
        <v>11</v>
      </c>
    </row>
    <row r="8" spans="1:13" ht="15.75" x14ac:dyDescent="0.25">
      <c r="A8" s="55" t="s">
        <v>41</v>
      </c>
      <c r="B8" s="55" t="s">
        <v>94</v>
      </c>
      <c r="C8" s="60">
        <f t="shared" si="0"/>
        <v>1</v>
      </c>
      <c r="D8" s="60" t="str">
        <f t="shared" si="1"/>
        <v/>
      </c>
      <c r="E8" s="60">
        <f t="shared" si="2"/>
        <v>1</v>
      </c>
      <c r="F8" s="60">
        <f t="shared" si="3"/>
        <v>2</v>
      </c>
      <c r="G8" s="60">
        <f t="shared" si="4"/>
        <v>3</v>
      </c>
      <c r="H8" s="60">
        <f t="shared" si="5"/>
        <v>4</v>
      </c>
      <c r="I8" s="60" t="str">
        <f t="shared" si="6"/>
        <v/>
      </c>
      <c r="J8" s="60" t="str">
        <f t="shared" si="7"/>
        <v/>
      </c>
      <c r="K8" s="60"/>
      <c r="L8" s="60"/>
      <c r="M8" s="66">
        <f t="shared" si="8"/>
        <v>11</v>
      </c>
    </row>
    <row r="9" spans="1:13" ht="15.75" x14ac:dyDescent="0.25">
      <c r="A9" s="55" t="s">
        <v>72</v>
      </c>
      <c r="B9" s="55" t="s">
        <v>95</v>
      </c>
      <c r="C9" s="60">
        <f t="shared" si="0"/>
        <v>1</v>
      </c>
      <c r="D9" s="60">
        <f t="shared" si="1"/>
        <v>3</v>
      </c>
      <c r="E9" s="60">
        <f t="shared" si="2"/>
        <v>1</v>
      </c>
      <c r="F9" s="60" t="str">
        <f t="shared" si="3"/>
        <v/>
      </c>
      <c r="G9" s="60" t="str">
        <f t="shared" si="4"/>
        <v/>
      </c>
      <c r="H9" s="60" t="str">
        <f t="shared" si="5"/>
        <v/>
      </c>
      <c r="I9" s="60" t="str">
        <f t="shared" si="6"/>
        <v/>
      </c>
      <c r="J9" s="60" t="str">
        <f t="shared" si="7"/>
        <v/>
      </c>
      <c r="K9" s="60"/>
      <c r="L9" s="60"/>
      <c r="M9" s="66">
        <f t="shared" si="8"/>
        <v>5</v>
      </c>
    </row>
    <row r="10" spans="1:13" ht="15.75" x14ac:dyDescent="0.25">
      <c r="A10" s="56" t="s">
        <v>120</v>
      </c>
      <c r="B10" s="58" t="s">
        <v>114</v>
      </c>
      <c r="C10" s="60">
        <f t="shared" si="0"/>
        <v>1</v>
      </c>
      <c r="D10" s="60">
        <f t="shared" si="1"/>
        <v>1</v>
      </c>
      <c r="E10" s="60" t="str">
        <f t="shared" si="2"/>
        <v/>
      </c>
      <c r="F10" s="60" t="str">
        <f t="shared" si="3"/>
        <v/>
      </c>
      <c r="G10" s="60">
        <f t="shared" si="4"/>
        <v>1</v>
      </c>
      <c r="H10" s="60" t="str">
        <f t="shared" si="5"/>
        <v/>
      </c>
      <c r="I10" s="60" t="str">
        <f t="shared" si="6"/>
        <v/>
      </c>
      <c r="J10" s="60" t="str">
        <f t="shared" si="7"/>
        <v/>
      </c>
      <c r="K10" s="60"/>
      <c r="L10" s="60"/>
      <c r="M10" s="66">
        <f t="shared" si="8"/>
        <v>3</v>
      </c>
    </row>
    <row r="11" spans="1:13" ht="15.75" x14ac:dyDescent="0.25">
      <c r="A11" s="56" t="s">
        <v>111</v>
      </c>
      <c r="B11" s="55" t="s">
        <v>112</v>
      </c>
      <c r="C11" s="60" t="str">
        <f t="shared" si="0"/>
        <v/>
      </c>
      <c r="D11" s="60" t="str">
        <f t="shared" si="1"/>
        <v/>
      </c>
      <c r="E11" s="60">
        <f t="shared" si="2"/>
        <v>1</v>
      </c>
      <c r="F11" s="60" t="str">
        <f t="shared" si="3"/>
        <v/>
      </c>
      <c r="G11" s="60">
        <f t="shared" si="4"/>
        <v>1</v>
      </c>
      <c r="H11" s="60">
        <f t="shared" si="5"/>
        <v>1</v>
      </c>
      <c r="I11" s="60">
        <f t="shared" si="6"/>
        <v>1</v>
      </c>
      <c r="J11" s="60" t="str">
        <f t="shared" si="7"/>
        <v/>
      </c>
      <c r="K11" s="60"/>
      <c r="L11" s="60"/>
      <c r="M11" s="66">
        <f t="shared" si="8"/>
        <v>4</v>
      </c>
    </row>
    <row r="12" spans="1:13" ht="15.75" x14ac:dyDescent="0.25">
      <c r="A12" s="55" t="s">
        <v>42</v>
      </c>
      <c r="B12" s="55" t="s">
        <v>98</v>
      </c>
      <c r="C12" s="60" t="str">
        <f t="shared" si="0"/>
        <v/>
      </c>
      <c r="D12" s="60" t="str">
        <f t="shared" si="1"/>
        <v/>
      </c>
      <c r="E12" s="60">
        <f t="shared" si="2"/>
        <v>1</v>
      </c>
      <c r="F12" s="60" t="str">
        <f t="shared" si="3"/>
        <v/>
      </c>
      <c r="G12" s="60" t="str">
        <f t="shared" si="4"/>
        <v/>
      </c>
      <c r="H12" s="60">
        <f t="shared" si="5"/>
        <v>3</v>
      </c>
      <c r="I12" s="60" t="str">
        <f t="shared" si="6"/>
        <v/>
      </c>
      <c r="J12" s="60" t="str">
        <f t="shared" si="7"/>
        <v/>
      </c>
      <c r="K12" s="60"/>
      <c r="L12" s="60"/>
      <c r="M12" s="66">
        <f t="shared" si="8"/>
        <v>4</v>
      </c>
    </row>
    <row r="13" spans="1:13" ht="15.75" x14ac:dyDescent="0.25">
      <c r="A13" s="55" t="s">
        <v>105</v>
      </c>
      <c r="B13" s="55" t="s">
        <v>104</v>
      </c>
      <c r="C13" s="60" t="str">
        <f t="shared" si="0"/>
        <v/>
      </c>
      <c r="D13" s="60">
        <f t="shared" si="1"/>
        <v>2</v>
      </c>
      <c r="E13" s="60" t="str">
        <f t="shared" si="2"/>
        <v/>
      </c>
      <c r="F13" s="60" t="str">
        <f t="shared" si="3"/>
        <v/>
      </c>
      <c r="G13" s="60">
        <f t="shared" si="4"/>
        <v>1</v>
      </c>
      <c r="H13" s="60">
        <f t="shared" si="5"/>
        <v>1</v>
      </c>
      <c r="I13" s="60" t="str">
        <f t="shared" si="6"/>
        <v/>
      </c>
      <c r="J13" s="60" t="str">
        <f t="shared" si="7"/>
        <v/>
      </c>
      <c r="K13" s="60"/>
      <c r="L13" s="60"/>
      <c r="M13" s="66">
        <f t="shared" si="8"/>
        <v>4</v>
      </c>
    </row>
    <row r="14" spans="1:13" ht="15.75" x14ac:dyDescent="0.25">
      <c r="A14" s="55" t="s">
        <v>74</v>
      </c>
      <c r="B14" s="55" t="s">
        <v>101</v>
      </c>
      <c r="C14" s="60">
        <f t="shared" si="0"/>
        <v>1</v>
      </c>
      <c r="D14" s="60" t="str">
        <f t="shared" si="1"/>
        <v/>
      </c>
      <c r="E14" s="60">
        <f t="shared" si="2"/>
        <v>1</v>
      </c>
      <c r="F14" s="60">
        <f t="shared" si="3"/>
        <v>1</v>
      </c>
      <c r="G14" s="60" t="str">
        <f t="shared" si="4"/>
        <v/>
      </c>
      <c r="H14" s="60">
        <f t="shared" si="5"/>
        <v>4</v>
      </c>
      <c r="I14" s="60" t="str">
        <f t="shared" si="6"/>
        <v/>
      </c>
      <c r="J14" s="60" t="str">
        <f t="shared" si="7"/>
        <v/>
      </c>
      <c r="K14" s="60"/>
      <c r="L14" s="60"/>
      <c r="M14" s="66">
        <f t="shared" si="8"/>
        <v>7</v>
      </c>
    </row>
    <row r="15" spans="1:13" ht="15.75" x14ac:dyDescent="0.25">
      <c r="A15" s="55" t="s">
        <v>43</v>
      </c>
      <c r="B15" s="55" t="s">
        <v>84</v>
      </c>
      <c r="C15" s="60">
        <f t="shared" si="0"/>
        <v>1</v>
      </c>
      <c r="D15" s="60">
        <f t="shared" si="1"/>
        <v>1</v>
      </c>
      <c r="E15" s="60">
        <f t="shared" si="2"/>
        <v>1</v>
      </c>
      <c r="F15" s="60" t="str">
        <f t="shared" si="3"/>
        <v/>
      </c>
      <c r="G15" s="60">
        <f t="shared" si="4"/>
        <v>7</v>
      </c>
      <c r="H15" s="60">
        <f t="shared" si="5"/>
        <v>2</v>
      </c>
      <c r="I15" s="60" t="str">
        <f t="shared" si="6"/>
        <v/>
      </c>
      <c r="J15" s="60" t="str">
        <f t="shared" si="7"/>
        <v/>
      </c>
      <c r="K15" s="60"/>
      <c r="L15" s="60"/>
      <c r="M15" s="66">
        <f t="shared" si="8"/>
        <v>12</v>
      </c>
    </row>
    <row r="16" spans="1:13" ht="15.75" x14ac:dyDescent="0.25">
      <c r="A16" s="55" t="s">
        <v>284</v>
      </c>
      <c r="B16" s="57" t="s">
        <v>285</v>
      </c>
      <c r="C16" s="60" t="str">
        <f t="shared" si="0"/>
        <v/>
      </c>
      <c r="D16" s="60" t="str">
        <f t="shared" si="1"/>
        <v/>
      </c>
      <c r="E16" s="60" t="str">
        <f t="shared" si="2"/>
        <v/>
      </c>
      <c r="F16" s="60" t="str">
        <f t="shared" si="3"/>
        <v/>
      </c>
      <c r="G16" s="60">
        <f t="shared" si="4"/>
        <v>1</v>
      </c>
      <c r="H16" s="60" t="str">
        <f t="shared" si="5"/>
        <v/>
      </c>
      <c r="I16" s="60" t="str">
        <f t="shared" si="6"/>
        <v/>
      </c>
      <c r="J16" s="60" t="str">
        <f t="shared" si="7"/>
        <v/>
      </c>
      <c r="K16" s="60"/>
      <c r="L16" s="60"/>
      <c r="M16" s="66">
        <f t="shared" si="8"/>
        <v>1</v>
      </c>
    </row>
    <row r="17" spans="1:13" ht="15.75" x14ac:dyDescent="0.25">
      <c r="A17" s="55" t="s">
        <v>45</v>
      </c>
      <c r="B17" s="55" t="s">
        <v>85</v>
      </c>
      <c r="C17" s="60" t="str">
        <f t="shared" si="0"/>
        <v/>
      </c>
      <c r="D17" s="60">
        <f t="shared" si="1"/>
        <v>2</v>
      </c>
      <c r="E17" s="60">
        <f t="shared" si="2"/>
        <v>1</v>
      </c>
      <c r="F17" s="60">
        <f t="shared" si="3"/>
        <v>2</v>
      </c>
      <c r="G17" s="60">
        <f t="shared" si="4"/>
        <v>3</v>
      </c>
      <c r="H17" s="60">
        <f t="shared" si="5"/>
        <v>1</v>
      </c>
      <c r="I17" s="60" t="str">
        <f t="shared" si="6"/>
        <v/>
      </c>
      <c r="J17" s="60" t="str">
        <f t="shared" si="7"/>
        <v/>
      </c>
      <c r="K17" s="60"/>
      <c r="L17" s="60"/>
      <c r="M17" s="66">
        <f t="shared" si="8"/>
        <v>9</v>
      </c>
    </row>
    <row r="18" spans="1:13" ht="15.75" x14ac:dyDescent="0.25">
      <c r="A18" s="55" t="s">
        <v>274</v>
      </c>
      <c r="B18" s="57" t="s">
        <v>275</v>
      </c>
      <c r="C18" s="60">
        <f t="shared" si="0"/>
        <v>1</v>
      </c>
      <c r="D18" s="60" t="str">
        <f t="shared" si="1"/>
        <v/>
      </c>
      <c r="E18" s="60" t="str">
        <f t="shared" si="2"/>
        <v/>
      </c>
      <c r="F18" s="60" t="str">
        <f t="shared" si="3"/>
        <v/>
      </c>
      <c r="G18" s="60" t="str">
        <f t="shared" si="4"/>
        <v/>
      </c>
      <c r="H18" s="60" t="str">
        <f t="shared" si="5"/>
        <v/>
      </c>
      <c r="I18" s="60" t="str">
        <f t="shared" si="6"/>
        <v/>
      </c>
      <c r="J18" s="60" t="str">
        <f t="shared" si="7"/>
        <v/>
      </c>
      <c r="K18" s="60"/>
      <c r="L18" s="60"/>
      <c r="M18" s="66">
        <f t="shared" si="8"/>
        <v>1</v>
      </c>
    </row>
    <row r="19" spans="1:13" ht="15.75" x14ac:dyDescent="0.25">
      <c r="A19" s="55" t="s">
        <v>88</v>
      </c>
      <c r="B19" s="55" t="s">
        <v>87</v>
      </c>
      <c r="C19" s="60">
        <f t="shared" si="0"/>
        <v>1</v>
      </c>
      <c r="D19" s="60">
        <f t="shared" si="1"/>
        <v>1</v>
      </c>
      <c r="E19" s="60">
        <f t="shared" si="2"/>
        <v>1</v>
      </c>
      <c r="F19" s="60">
        <f t="shared" si="3"/>
        <v>1</v>
      </c>
      <c r="G19" s="60">
        <f t="shared" si="4"/>
        <v>1</v>
      </c>
      <c r="H19" s="60">
        <f t="shared" si="5"/>
        <v>5</v>
      </c>
      <c r="I19" s="60">
        <f t="shared" si="6"/>
        <v>2</v>
      </c>
      <c r="J19" s="60" t="str">
        <f t="shared" si="7"/>
        <v/>
      </c>
      <c r="K19" s="60"/>
      <c r="L19" s="60"/>
      <c r="M19" s="66">
        <f t="shared" si="8"/>
        <v>12</v>
      </c>
    </row>
    <row r="20" spans="1:13" ht="15.75" x14ac:dyDescent="0.25">
      <c r="A20" s="55" t="s">
        <v>175</v>
      </c>
      <c r="B20" s="55" t="s">
        <v>100</v>
      </c>
      <c r="C20" s="60" t="str">
        <f t="shared" si="0"/>
        <v/>
      </c>
      <c r="D20" s="60" t="str">
        <f t="shared" si="1"/>
        <v/>
      </c>
      <c r="E20" s="60" t="str">
        <f t="shared" si="2"/>
        <v/>
      </c>
      <c r="F20" s="60" t="str">
        <f t="shared" si="3"/>
        <v/>
      </c>
      <c r="G20" s="60" t="str">
        <f t="shared" si="4"/>
        <v/>
      </c>
      <c r="H20" s="60">
        <f t="shared" si="5"/>
        <v>3</v>
      </c>
      <c r="I20" s="60" t="str">
        <f t="shared" si="6"/>
        <v/>
      </c>
      <c r="J20" s="60" t="str">
        <f t="shared" si="7"/>
        <v/>
      </c>
      <c r="K20" s="60"/>
      <c r="L20" s="60"/>
      <c r="M20" s="66">
        <f t="shared" si="8"/>
        <v>3</v>
      </c>
    </row>
    <row r="21" spans="1:13" ht="15.75" x14ac:dyDescent="0.25">
      <c r="A21" s="55" t="s">
        <v>177</v>
      </c>
      <c r="B21" s="57" t="s">
        <v>96</v>
      </c>
      <c r="C21" s="60" t="str">
        <f t="shared" si="0"/>
        <v/>
      </c>
      <c r="D21" s="60">
        <f t="shared" si="1"/>
        <v>1</v>
      </c>
      <c r="E21" s="60" t="str">
        <f t="shared" si="2"/>
        <v/>
      </c>
      <c r="F21" s="60" t="str">
        <f t="shared" si="3"/>
        <v/>
      </c>
      <c r="G21" s="60">
        <f t="shared" si="4"/>
        <v>1</v>
      </c>
      <c r="H21" s="60">
        <f t="shared" si="5"/>
        <v>5</v>
      </c>
      <c r="I21" s="60" t="str">
        <f t="shared" si="6"/>
        <v/>
      </c>
      <c r="J21" s="60" t="str">
        <f t="shared" si="7"/>
        <v/>
      </c>
      <c r="K21" s="60"/>
      <c r="L21" s="60"/>
      <c r="M21" s="66">
        <f t="shared" si="8"/>
        <v>7</v>
      </c>
    </row>
    <row r="22" spans="1:13" ht="15.75" x14ac:dyDescent="0.25">
      <c r="A22" s="55" t="s">
        <v>46</v>
      </c>
      <c r="B22" s="55" t="s">
        <v>97</v>
      </c>
      <c r="C22" s="60" t="str">
        <f t="shared" si="0"/>
        <v/>
      </c>
      <c r="D22" s="60" t="str">
        <f t="shared" si="1"/>
        <v/>
      </c>
      <c r="E22" s="60">
        <f t="shared" si="2"/>
        <v>1</v>
      </c>
      <c r="F22" s="60" t="str">
        <f t="shared" si="3"/>
        <v/>
      </c>
      <c r="G22" s="60">
        <f t="shared" si="4"/>
        <v>1</v>
      </c>
      <c r="H22" s="60">
        <f t="shared" si="5"/>
        <v>2</v>
      </c>
      <c r="I22" s="60" t="str">
        <f t="shared" si="6"/>
        <v/>
      </c>
      <c r="J22" s="60" t="str">
        <f t="shared" si="7"/>
        <v/>
      </c>
      <c r="K22" s="60"/>
      <c r="L22" s="60"/>
      <c r="M22" s="66">
        <f t="shared" si="8"/>
        <v>4</v>
      </c>
    </row>
    <row r="23" spans="1:13" s="39" customFormat="1" ht="15.75" x14ac:dyDescent="0.25">
      <c r="A23" s="55" t="s">
        <v>78</v>
      </c>
      <c r="B23" s="55" t="s">
        <v>102</v>
      </c>
      <c r="C23" s="60" t="str">
        <f t="shared" si="0"/>
        <v/>
      </c>
      <c r="D23" s="60" t="str">
        <f t="shared" si="1"/>
        <v/>
      </c>
      <c r="E23" s="60" t="str">
        <f t="shared" si="2"/>
        <v/>
      </c>
      <c r="F23" s="60" t="str">
        <f t="shared" si="3"/>
        <v/>
      </c>
      <c r="G23" s="60">
        <f t="shared" si="4"/>
        <v>1</v>
      </c>
      <c r="H23" s="60" t="str">
        <f t="shared" si="5"/>
        <v/>
      </c>
      <c r="I23" s="60" t="str">
        <f t="shared" si="6"/>
        <v/>
      </c>
      <c r="J23" s="60" t="str">
        <f t="shared" si="7"/>
        <v/>
      </c>
      <c r="K23" s="60"/>
      <c r="L23" s="60"/>
      <c r="M23" s="66">
        <f t="shared" si="8"/>
        <v>1</v>
      </c>
    </row>
    <row r="24" spans="1:13" s="39" customFormat="1" ht="15.75" x14ac:dyDescent="0.25">
      <c r="A24" s="55" t="s">
        <v>278</v>
      </c>
      <c r="B24" s="57" t="s">
        <v>279</v>
      </c>
      <c r="C24" s="60" t="str">
        <f t="shared" si="0"/>
        <v/>
      </c>
      <c r="D24" s="60">
        <f t="shared" si="1"/>
        <v>1</v>
      </c>
      <c r="E24" s="60">
        <f t="shared" si="2"/>
        <v>2</v>
      </c>
      <c r="F24" s="60" t="str">
        <f t="shared" si="3"/>
        <v/>
      </c>
      <c r="G24" s="60" t="str">
        <f t="shared" si="4"/>
        <v/>
      </c>
      <c r="H24" s="60" t="str">
        <f t="shared" si="5"/>
        <v/>
      </c>
      <c r="I24" s="60" t="str">
        <f t="shared" si="6"/>
        <v/>
      </c>
      <c r="J24" s="60" t="str">
        <f t="shared" si="7"/>
        <v/>
      </c>
      <c r="K24" s="60"/>
      <c r="L24" s="60"/>
      <c r="M24" s="66">
        <f t="shared" si="8"/>
        <v>3</v>
      </c>
    </row>
    <row r="25" spans="1:13" s="39" customFormat="1" ht="15.75" x14ac:dyDescent="0.25">
      <c r="A25" s="55" t="s">
        <v>180</v>
      </c>
      <c r="B25" s="57" t="s">
        <v>262</v>
      </c>
      <c r="C25" s="60" t="str">
        <f t="shared" si="0"/>
        <v/>
      </c>
      <c r="D25" s="60">
        <f t="shared" si="1"/>
        <v>1</v>
      </c>
      <c r="E25" s="60" t="str">
        <f t="shared" si="2"/>
        <v/>
      </c>
      <c r="F25" s="60" t="str">
        <f t="shared" si="3"/>
        <v/>
      </c>
      <c r="G25" s="60" t="str">
        <f t="shared" si="4"/>
        <v/>
      </c>
      <c r="H25" s="60" t="str">
        <f t="shared" si="5"/>
        <v/>
      </c>
      <c r="I25" s="60" t="str">
        <f t="shared" si="6"/>
        <v/>
      </c>
      <c r="J25" s="60" t="str">
        <f t="shared" si="7"/>
        <v/>
      </c>
      <c r="K25" s="60"/>
      <c r="L25" s="60"/>
      <c r="M25" s="66">
        <f t="shared" si="8"/>
        <v>1</v>
      </c>
    </row>
    <row r="26" spans="1:13" s="39" customFormat="1" ht="15.75" x14ac:dyDescent="0.25">
      <c r="A26" s="55" t="s">
        <v>276</v>
      </c>
      <c r="B26" s="57" t="s">
        <v>277</v>
      </c>
      <c r="C26" s="60" t="str">
        <f t="shared" si="0"/>
        <v/>
      </c>
      <c r="D26" s="60">
        <f t="shared" si="1"/>
        <v>1</v>
      </c>
      <c r="E26" s="60" t="str">
        <f t="shared" si="2"/>
        <v/>
      </c>
      <c r="F26" s="60">
        <f t="shared" si="3"/>
        <v>1</v>
      </c>
      <c r="G26" s="60" t="str">
        <f t="shared" si="4"/>
        <v/>
      </c>
      <c r="H26" s="60">
        <f t="shared" si="5"/>
        <v>3</v>
      </c>
      <c r="I26" s="60">
        <f t="shared" si="6"/>
        <v>1</v>
      </c>
      <c r="J26" s="60" t="str">
        <f t="shared" si="7"/>
        <v/>
      </c>
      <c r="K26" s="60"/>
      <c r="L26" s="60"/>
      <c r="M26" s="66">
        <f t="shared" si="8"/>
        <v>6</v>
      </c>
    </row>
    <row r="27" spans="1:13" s="39" customFormat="1" ht="15.75" x14ac:dyDescent="0.25">
      <c r="A27" s="55" t="s">
        <v>50</v>
      </c>
      <c r="B27" s="55" t="s">
        <v>106</v>
      </c>
      <c r="C27" s="60" t="str">
        <f t="shared" si="0"/>
        <v/>
      </c>
      <c r="D27" s="60" t="str">
        <f t="shared" si="1"/>
        <v/>
      </c>
      <c r="E27" s="60" t="str">
        <f t="shared" si="2"/>
        <v/>
      </c>
      <c r="F27" s="60">
        <f t="shared" si="3"/>
        <v>1</v>
      </c>
      <c r="G27" s="60" t="str">
        <f t="shared" si="4"/>
        <v/>
      </c>
      <c r="H27" s="60">
        <f t="shared" si="5"/>
        <v>1</v>
      </c>
      <c r="I27" s="60" t="str">
        <f t="shared" si="6"/>
        <v/>
      </c>
      <c r="J27" s="60" t="str">
        <f t="shared" si="7"/>
        <v/>
      </c>
      <c r="K27" s="60"/>
      <c r="L27" s="60"/>
      <c r="M27" s="66">
        <f t="shared" si="8"/>
        <v>2</v>
      </c>
    </row>
    <row r="28" spans="1:13" s="39" customFormat="1" ht="15.75" x14ac:dyDescent="0.25">
      <c r="A28" s="55" t="s">
        <v>49</v>
      </c>
      <c r="B28" s="55" t="s">
        <v>86</v>
      </c>
      <c r="C28" s="60" t="str">
        <f t="shared" si="0"/>
        <v/>
      </c>
      <c r="D28" s="60">
        <f t="shared" si="1"/>
        <v>5</v>
      </c>
      <c r="E28" s="60">
        <f t="shared" si="2"/>
        <v>1</v>
      </c>
      <c r="F28" s="60" t="str">
        <f t="shared" si="3"/>
        <v/>
      </c>
      <c r="G28" s="60" t="str">
        <f t="shared" si="4"/>
        <v/>
      </c>
      <c r="H28" s="60">
        <f t="shared" si="5"/>
        <v>1</v>
      </c>
      <c r="I28" s="60" t="str">
        <f t="shared" si="6"/>
        <v/>
      </c>
      <c r="J28" s="60" t="str">
        <f t="shared" si="7"/>
        <v/>
      </c>
      <c r="K28" s="60"/>
      <c r="L28" s="60"/>
      <c r="M28" s="66">
        <f t="shared" si="8"/>
        <v>7</v>
      </c>
    </row>
    <row r="29" spans="1:13" s="39" customFormat="1" ht="15.75" x14ac:dyDescent="0.25">
      <c r="A29" s="55" t="s">
        <v>108</v>
      </c>
      <c r="B29" s="57" t="s">
        <v>107</v>
      </c>
      <c r="C29" s="60">
        <f t="shared" si="0"/>
        <v>2</v>
      </c>
      <c r="D29" s="60">
        <f t="shared" si="1"/>
        <v>2</v>
      </c>
      <c r="E29" s="60">
        <f t="shared" si="2"/>
        <v>1</v>
      </c>
      <c r="F29" s="60" t="str">
        <f t="shared" si="3"/>
        <v/>
      </c>
      <c r="G29" s="60">
        <f t="shared" si="4"/>
        <v>1</v>
      </c>
      <c r="H29" s="60">
        <f t="shared" si="5"/>
        <v>2</v>
      </c>
      <c r="I29" s="60" t="str">
        <f t="shared" si="6"/>
        <v/>
      </c>
      <c r="J29" s="60" t="str">
        <f t="shared" si="7"/>
        <v/>
      </c>
      <c r="K29" s="60"/>
      <c r="L29" s="60"/>
      <c r="M29" s="66">
        <f t="shared" si="8"/>
        <v>8</v>
      </c>
    </row>
    <row r="30" spans="1:13" s="39" customFormat="1" ht="15.75" x14ac:dyDescent="0.25">
      <c r="A30" s="56" t="s">
        <v>118</v>
      </c>
      <c r="B30" s="58" t="s">
        <v>119</v>
      </c>
      <c r="C30" s="60" t="str">
        <f t="shared" si="0"/>
        <v/>
      </c>
      <c r="D30" s="60" t="str">
        <f t="shared" si="1"/>
        <v/>
      </c>
      <c r="E30" s="60" t="str">
        <f t="shared" si="2"/>
        <v/>
      </c>
      <c r="F30" s="60" t="str">
        <f t="shared" si="3"/>
        <v/>
      </c>
      <c r="G30" s="60" t="str">
        <f t="shared" si="4"/>
        <v/>
      </c>
      <c r="H30" s="60">
        <f t="shared" si="5"/>
        <v>1</v>
      </c>
      <c r="I30" s="60" t="str">
        <f t="shared" si="6"/>
        <v/>
      </c>
      <c r="J30" s="60" t="str">
        <f t="shared" si="7"/>
        <v/>
      </c>
      <c r="K30" s="60"/>
      <c r="L30" s="60"/>
      <c r="M30" s="66">
        <f t="shared" si="8"/>
        <v>1</v>
      </c>
    </row>
    <row r="31" spans="1:13" s="39" customFormat="1" ht="15.75" x14ac:dyDescent="0.25">
      <c r="A31" s="55" t="s">
        <v>39</v>
      </c>
      <c r="B31" s="57" t="s">
        <v>89</v>
      </c>
      <c r="C31" s="60" t="str">
        <f t="shared" si="0"/>
        <v/>
      </c>
      <c r="D31" s="60" t="str">
        <f t="shared" si="1"/>
        <v/>
      </c>
      <c r="E31" s="60" t="str">
        <f t="shared" si="2"/>
        <v/>
      </c>
      <c r="F31" s="60">
        <f t="shared" si="3"/>
        <v>1</v>
      </c>
      <c r="G31" s="60" t="str">
        <f t="shared" si="4"/>
        <v/>
      </c>
      <c r="H31" s="60" t="str">
        <f t="shared" si="5"/>
        <v/>
      </c>
      <c r="I31" s="60" t="str">
        <f t="shared" si="6"/>
        <v/>
      </c>
      <c r="J31" s="60" t="str">
        <f t="shared" si="7"/>
        <v/>
      </c>
      <c r="K31" s="60"/>
      <c r="L31" s="60"/>
      <c r="M31" s="66">
        <f t="shared" si="8"/>
        <v>1</v>
      </c>
    </row>
    <row r="32" spans="1:13" s="39" customFormat="1" ht="15.75" x14ac:dyDescent="0.25">
      <c r="A32" s="55" t="s">
        <v>282</v>
      </c>
      <c r="B32" s="57" t="s">
        <v>283</v>
      </c>
      <c r="C32" s="60" t="str">
        <f t="shared" si="0"/>
        <v/>
      </c>
      <c r="D32" s="60" t="str">
        <f t="shared" si="1"/>
        <v/>
      </c>
      <c r="E32" s="60" t="str">
        <f t="shared" si="2"/>
        <v/>
      </c>
      <c r="F32" s="60" t="str">
        <f t="shared" si="3"/>
        <v/>
      </c>
      <c r="G32" s="60">
        <f t="shared" si="4"/>
        <v>1</v>
      </c>
      <c r="H32" s="60" t="str">
        <f t="shared" si="5"/>
        <v/>
      </c>
      <c r="I32" s="60" t="str">
        <f t="shared" si="6"/>
        <v/>
      </c>
      <c r="J32" s="60" t="str">
        <f t="shared" si="7"/>
        <v/>
      </c>
      <c r="K32" s="60"/>
      <c r="L32" s="60"/>
      <c r="M32" s="66">
        <f t="shared" si="8"/>
        <v>1</v>
      </c>
    </row>
    <row r="33" spans="1:13" ht="15.75" x14ac:dyDescent="0.25">
      <c r="A33" s="55" t="s">
        <v>52</v>
      </c>
      <c r="B33" s="57" t="s">
        <v>90</v>
      </c>
      <c r="C33" s="60" t="str">
        <f t="shared" si="0"/>
        <v/>
      </c>
      <c r="D33" s="60" t="str">
        <f t="shared" si="1"/>
        <v/>
      </c>
      <c r="E33" s="60" t="str">
        <f t="shared" si="2"/>
        <v/>
      </c>
      <c r="F33" s="60" t="str">
        <f t="shared" si="3"/>
        <v/>
      </c>
      <c r="G33" s="60">
        <f t="shared" si="4"/>
        <v>2</v>
      </c>
      <c r="H33" s="60" t="str">
        <f t="shared" si="5"/>
        <v/>
      </c>
      <c r="I33" s="60" t="str">
        <f t="shared" si="6"/>
        <v/>
      </c>
      <c r="J33" s="60" t="str">
        <f t="shared" si="7"/>
        <v/>
      </c>
      <c r="K33" s="60"/>
      <c r="L33" s="60"/>
      <c r="M33" s="66">
        <f t="shared" si="8"/>
        <v>2</v>
      </c>
    </row>
    <row r="34" spans="1:13" ht="15.75" x14ac:dyDescent="0.25">
      <c r="A34" s="56" t="s">
        <v>129</v>
      </c>
      <c r="B34" s="58" t="s">
        <v>128</v>
      </c>
      <c r="C34" s="60" t="str">
        <f t="shared" si="0"/>
        <v/>
      </c>
      <c r="D34" s="60">
        <f t="shared" si="1"/>
        <v>1</v>
      </c>
      <c r="E34" s="60" t="str">
        <f t="shared" si="2"/>
        <v/>
      </c>
      <c r="F34" s="60" t="str">
        <f t="shared" si="3"/>
        <v/>
      </c>
      <c r="G34" s="60" t="str">
        <f t="shared" si="4"/>
        <v/>
      </c>
      <c r="H34" s="60" t="str">
        <f t="shared" si="5"/>
        <v/>
      </c>
      <c r="I34" s="60" t="str">
        <f t="shared" si="6"/>
        <v/>
      </c>
      <c r="J34" s="60" t="str">
        <f t="shared" si="7"/>
        <v/>
      </c>
      <c r="K34" s="60"/>
      <c r="L34" s="60"/>
      <c r="M34" s="66">
        <f t="shared" si="8"/>
        <v>1</v>
      </c>
    </row>
    <row r="35" spans="1:13" ht="15.75" x14ac:dyDescent="0.25">
      <c r="A35" s="55" t="s">
        <v>47</v>
      </c>
      <c r="B35" s="57" t="s">
        <v>93</v>
      </c>
      <c r="C35" s="60" t="str">
        <f t="shared" si="0"/>
        <v/>
      </c>
      <c r="D35" s="60" t="str">
        <f t="shared" si="1"/>
        <v/>
      </c>
      <c r="E35" s="60">
        <f t="shared" si="2"/>
        <v>1</v>
      </c>
      <c r="F35" s="60">
        <f t="shared" si="3"/>
        <v>1</v>
      </c>
      <c r="G35" s="60">
        <f t="shared" si="4"/>
        <v>3</v>
      </c>
      <c r="H35" s="60">
        <f t="shared" si="5"/>
        <v>1</v>
      </c>
      <c r="I35" s="60">
        <f t="shared" si="6"/>
        <v>1</v>
      </c>
      <c r="J35" s="60" t="str">
        <f t="shared" si="7"/>
        <v/>
      </c>
      <c r="K35" s="60"/>
      <c r="L35" s="60"/>
      <c r="M35" s="66">
        <f t="shared" si="8"/>
        <v>7</v>
      </c>
    </row>
    <row r="36" spans="1:13" ht="15.75" x14ac:dyDescent="0.25">
      <c r="A36" s="55" t="s">
        <v>286</v>
      </c>
      <c r="B36" s="57" t="s">
        <v>287</v>
      </c>
      <c r="C36" s="60">
        <f t="shared" si="0"/>
        <v>1</v>
      </c>
      <c r="D36" s="60" t="str">
        <f t="shared" si="1"/>
        <v/>
      </c>
      <c r="E36" s="60" t="str">
        <f t="shared" si="2"/>
        <v/>
      </c>
      <c r="F36" s="60" t="str">
        <f t="shared" si="3"/>
        <v/>
      </c>
      <c r="G36" s="60" t="str">
        <f t="shared" si="4"/>
        <v/>
      </c>
      <c r="H36" s="60">
        <f t="shared" si="5"/>
        <v>1</v>
      </c>
      <c r="I36" s="60" t="str">
        <f t="shared" si="6"/>
        <v/>
      </c>
      <c r="J36" s="60" t="str">
        <f t="shared" si="7"/>
        <v/>
      </c>
      <c r="K36" s="60"/>
      <c r="L36" s="60"/>
      <c r="M36" s="66">
        <f t="shared" si="8"/>
        <v>2</v>
      </c>
    </row>
    <row r="37" spans="1:13" ht="16.5" thickBot="1" x14ac:dyDescent="0.3">
      <c r="A37" s="55" t="s">
        <v>44</v>
      </c>
      <c r="B37" s="57" t="s">
        <v>99</v>
      </c>
      <c r="C37" s="60">
        <f t="shared" si="0"/>
        <v>1</v>
      </c>
      <c r="D37" s="60">
        <f t="shared" si="1"/>
        <v>3</v>
      </c>
      <c r="E37" s="60">
        <f t="shared" si="2"/>
        <v>1</v>
      </c>
      <c r="F37" s="60">
        <f t="shared" si="3"/>
        <v>3</v>
      </c>
      <c r="G37" s="60">
        <f t="shared" si="4"/>
        <v>5</v>
      </c>
      <c r="H37" s="60">
        <f t="shared" si="5"/>
        <v>1</v>
      </c>
      <c r="I37" s="60">
        <f t="shared" si="6"/>
        <v>2</v>
      </c>
      <c r="J37" s="60" t="str">
        <f t="shared" si="7"/>
        <v/>
      </c>
      <c r="K37" s="60"/>
      <c r="L37" s="60"/>
      <c r="M37" s="66">
        <f t="shared" si="8"/>
        <v>16</v>
      </c>
    </row>
    <row r="38" spans="1:13" ht="15.75" thickBot="1" x14ac:dyDescent="0.3">
      <c r="A38" s="59"/>
      <c r="B38" s="59"/>
      <c r="C38" s="62">
        <f t="shared" ref="C38:M38" si="9">SUM(C2:C37)</f>
        <v>15</v>
      </c>
      <c r="D38" s="63">
        <f t="shared" si="9"/>
        <v>28</v>
      </c>
      <c r="E38" s="63">
        <f t="shared" si="9"/>
        <v>18</v>
      </c>
      <c r="F38" s="63">
        <f t="shared" si="9"/>
        <v>16</v>
      </c>
      <c r="G38" s="63">
        <f t="shared" si="9"/>
        <v>46</v>
      </c>
      <c r="H38" s="63">
        <f t="shared" si="9"/>
        <v>50</v>
      </c>
      <c r="I38" s="63">
        <f t="shared" si="9"/>
        <v>7</v>
      </c>
      <c r="J38" s="63">
        <f t="shared" si="9"/>
        <v>2</v>
      </c>
      <c r="K38" s="63">
        <f t="shared" si="9"/>
        <v>0</v>
      </c>
      <c r="L38" s="64">
        <f t="shared" si="9"/>
        <v>0</v>
      </c>
      <c r="M38" s="67">
        <f t="shared" si="9"/>
        <v>182</v>
      </c>
    </row>
    <row r="39" spans="1:13" ht="15.75" x14ac:dyDescent="0.25">
      <c r="A39" s="85"/>
      <c r="B39" s="86"/>
    </row>
    <row r="40" spans="1:13" ht="15.75" x14ac:dyDescent="0.25">
      <c r="A40" s="85"/>
      <c r="B40" s="86"/>
    </row>
    <row r="41" spans="1:13" ht="15.75" x14ac:dyDescent="0.25">
      <c r="A41" s="85"/>
      <c r="B41" s="86"/>
    </row>
    <row r="42" spans="1:13" ht="15.75" x14ac:dyDescent="0.25">
      <c r="A42" s="85"/>
      <c r="B42" s="86"/>
    </row>
    <row r="43" spans="1:13" ht="15.75" x14ac:dyDescent="0.25">
      <c r="A43" s="85"/>
      <c r="B43" s="86"/>
    </row>
    <row r="44" spans="1:13" ht="15.75" x14ac:dyDescent="0.25">
      <c r="A44" s="85"/>
      <c r="B44" s="86"/>
    </row>
    <row r="45" spans="1:13" ht="15.75" x14ac:dyDescent="0.25">
      <c r="A45" s="85"/>
      <c r="B45" s="86"/>
    </row>
    <row r="46" spans="1:13" ht="15.75" x14ac:dyDescent="0.25">
      <c r="A46" s="85"/>
      <c r="B46" s="86"/>
    </row>
  </sheetData>
  <sortState ref="A2:M43">
    <sortCondition ref="A2:A43"/>
  </sortState>
  <pageMargins left="0.7" right="0.7" top="0.78740157499999996" bottom="0.78740157499999996" header="0.3" footer="0.3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Ergebnisliste</vt:lpstr>
      <vt:lpstr>4er Mannschaften</vt:lpstr>
      <vt:lpstr>Vereine und Abkürzungen</vt:lpstr>
      <vt:lpstr>Damen</vt:lpstr>
      <vt:lpstr>Ergebnisliste!Druckbereich</vt:lpstr>
      <vt:lpstr>Herren</vt:lpstr>
      <vt:lpstr>Jm</vt:lpstr>
      <vt:lpstr>Jw</vt:lpstr>
      <vt:lpstr>SmI</vt:lpstr>
      <vt:lpstr>SmII</vt:lpstr>
      <vt:lpstr>SwI</vt:lpstr>
      <vt:lpstr>SwII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Eagle</dc:creator>
  <cp:lastModifiedBy>Kevin </cp:lastModifiedBy>
  <cp:lastPrinted>2019-03-03T14:59:51Z</cp:lastPrinted>
  <dcterms:created xsi:type="dcterms:W3CDTF">2012-02-01T08:00:19Z</dcterms:created>
  <dcterms:modified xsi:type="dcterms:W3CDTF">2019-03-03T16:55:58Z</dcterms:modified>
</cp:coreProperties>
</file>