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ter\Desktop\"/>
    </mc:Choice>
  </mc:AlternateContent>
  <xr:revisionPtr revIDLastSave="0" documentId="8_{45B98559-B414-44A0-B5DC-04DC9F3AB7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gebnisliste" sheetId="1" r:id="rId1"/>
    <sheet name="4er Mannschaften" sheetId="2" r:id="rId2"/>
    <sheet name="Vereine und Abkürzungen" sheetId="3" r:id="rId3"/>
  </sheets>
  <definedNames>
    <definedName name="Damen">Ergebnisliste!$E$49:$E$52</definedName>
    <definedName name="_xlnm.Print_Area" localSheetId="0">Ergebnisliste!$A$1:$M$224</definedName>
    <definedName name="Herren">Ergebnisliste!$E$56:$E$85</definedName>
    <definedName name="Jm">Ergebnisliste!#REF!</definedName>
    <definedName name="Jw">Ergebnisliste!$E$207:$E$207</definedName>
    <definedName name="Schm">Ergebnisliste!$E$210:$E$211</definedName>
    <definedName name="Schw">Ergebnisliste!#REF!</definedName>
    <definedName name="SmI">Ergebnisliste!$E$119:$E$153</definedName>
    <definedName name="SmII">Ergebnisliste!$E$159:$E$195</definedName>
    <definedName name="SwI">Ergebnisliste!$E$88:$E$98</definedName>
    <definedName name="SwII">Ergebnisliste!$E$101:$E$113</definedName>
  </definedNames>
  <calcPr calcId="181029" iterateDelta="1E-8" calcOnSave="0"/>
</workbook>
</file>

<file path=xl/calcChain.xml><?xml version="1.0" encoding="utf-8"?>
<calcChain xmlns="http://schemas.openxmlformats.org/spreadsheetml/2006/main">
  <c r="L192" i="1" l="1"/>
  <c r="J192" i="1"/>
  <c r="K192" i="1" s="1"/>
  <c r="P141" i="2"/>
  <c r="O141" i="2"/>
  <c r="N141" i="2"/>
  <c r="L212" i="1"/>
  <c r="L210" i="1"/>
  <c r="L211" i="1"/>
  <c r="K212" i="1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P162" i="2"/>
  <c r="O162" i="2"/>
  <c r="N162" i="2"/>
  <c r="M162" i="2"/>
  <c r="J68" i="2"/>
  <c r="L184" i="1"/>
  <c r="J184" i="1"/>
  <c r="K184" i="1" s="1"/>
  <c r="L185" i="1"/>
  <c r="J185" i="1"/>
  <c r="K185" i="1" s="1"/>
  <c r="P165" i="2"/>
  <c r="O165" i="2"/>
  <c r="N165" i="2"/>
  <c r="M165" i="2"/>
  <c r="K165" i="2"/>
  <c r="J165" i="2"/>
  <c r="P164" i="2"/>
  <c r="O164" i="2"/>
  <c r="N164" i="2"/>
  <c r="M164" i="2"/>
  <c r="K164" i="2"/>
  <c r="J164" i="2"/>
  <c r="P163" i="2"/>
  <c r="O163" i="2"/>
  <c r="N163" i="2"/>
  <c r="M163" i="2"/>
  <c r="K163" i="2"/>
  <c r="J163" i="2"/>
  <c r="K162" i="2"/>
  <c r="J162" i="2"/>
  <c r="P157" i="2"/>
  <c r="O157" i="2"/>
  <c r="N157" i="2"/>
  <c r="M157" i="2"/>
  <c r="K157" i="2"/>
  <c r="J157" i="2"/>
  <c r="P156" i="2"/>
  <c r="O156" i="2"/>
  <c r="N156" i="2"/>
  <c r="M156" i="2"/>
  <c r="K156" i="2"/>
  <c r="J156" i="2"/>
  <c r="P155" i="2"/>
  <c r="O155" i="2"/>
  <c r="N155" i="2"/>
  <c r="M155" i="2"/>
  <c r="K155" i="2"/>
  <c r="J155" i="2"/>
  <c r="P154" i="2"/>
  <c r="O154" i="2"/>
  <c r="N154" i="2"/>
  <c r="M154" i="2"/>
  <c r="K154" i="2"/>
  <c r="J154" i="2"/>
  <c r="P149" i="2"/>
  <c r="O149" i="2"/>
  <c r="N149" i="2"/>
  <c r="M149" i="2"/>
  <c r="K149" i="2"/>
  <c r="J149" i="2"/>
  <c r="P148" i="2"/>
  <c r="O148" i="2"/>
  <c r="N148" i="2"/>
  <c r="M148" i="2"/>
  <c r="K148" i="2"/>
  <c r="J148" i="2"/>
  <c r="P147" i="2"/>
  <c r="O147" i="2"/>
  <c r="N147" i="2"/>
  <c r="M147" i="2"/>
  <c r="K147" i="2"/>
  <c r="J147" i="2"/>
  <c r="P146" i="2"/>
  <c r="O146" i="2"/>
  <c r="N146" i="2"/>
  <c r="M146" i="2"/>
  <c r="K146" i="2"/>
  <c r="J146" i="2"/>
  <c r="K141" i="2"/>
  <c r="J141" i="2"/>
  <c r="P140" i="2"/>
  <c r="O140" i="2"/>
  <c r="N140" i="2"/>
  <c r="M140" i="2"/>
  <c r="K140" i="2"/>
  <c r="J140" i="2"/>
  <c r="P139" i="2"/>
  <c r="O139" i="2"/>
  <c r="N139" i="2"/>
  <c r="M139" i="2"/>
  <c r="K139" i="2"/>
  <c r="J139" i="2"/>
  <c r="P138" i="2"/>
  <c r="O138" i="2"/>
  <c r="N138" i="2"/>
  <c r="K138" i="2"/>
  <c r="J138" i="2"/>
  <c r="L120" i="1"/>
  <c r="J120" i="1"/>
  <c r="K120" i="1" s="1"/>
  <c r="J131" i="1"/>
  <c r="K131" i="1" s="1"/>
  <c r="L131" i="1"/>
  <c r="J119" i="1"/>
  <c r="K119" i="1" s="1"/>
  <c r="L119" i="1"/>
  <c r="L52" i="1"/>
  <c r="J52" i="1"/>
  <c r="K52" i="1" s="1"/>
  <c r="L137" i="1"/>
  <c r="J137" i="1"/>
  <c r="K137" i="1" s="1"/>
  <c r="L204" i="1"/>
  <c r="J204" i="1"/>
  <c r="K204" i="1" s="1"/>
  <c r="J186" i="1"/>
  <c r="K186" i="1" s="1"/>
  <c r="L186" i="1"/>
  <c r="L125" i="1"/>
  <c r="J125" i="1"/>
  <c r="K125" i="1" s="1"/>
  <c r="L165" i="1"/>
  <c r="J165" i="1"/>
  <c r="K165" i="1" s="1"/>
  <c r="L170" i="1"/>
  <c r="J170" i="1"/>
  <c r="K170" i="1" s="1"/>
  <c r="L202" i="1"/>
  <c r="J202" i="1"/>
  <c r="K202" i="1" s="1"/>
  <c r="L201" i="1"/>
  <c r="J201" i="1"/>
  <c r="K201" i="1" s="1"/>
  <c r="L181" i="1"/>
  <c r="J181" i="1"/>
  <c r="K181" i="1" s="1"/>
  <c r="L168" i="1"/>
  <c r="J168" i="1"/>
  <c r="K168" i="1" s="1"/>
  <c r="L166" i="1"/>
  <c r="J166" i="1"/>
  <c r="K166" i="1" s="1"/>
  <c r="K210" i="1"/>
  <c r="K211" i="1"/>
  <c r="J207" i="1"/>
  <c r="K207" i="1" s="1"/>
  <c r="J174" i="1"/>
  <c r="K174" i="1" s="1"/>
  <c r="J203" i="1"/>
  <c r="K203" i="1" s="1"/>
  <c r="J200" i="1"/>
  <c r="K200" i="1" s="1"/>
  <c r="J199" i="1"/>
  <c r="K199" i="1" s="1"/>
  <c r="J169" i="1"/>
  <c r="K169" i="1" s="1"/>
  <c r="J191" i="1"/>
  <c r="K191" i="1" s="1"/>
  <c r="J197" i="1"/>
  <c r="K197" i="1" s="1"/>
  <c r="J190" i="1"/>
  <c r="K190" i="1" s="1"/>
  <c r="J183" i="1"/>
  <c r="K183" i="1" s="1"/>
  <c r="J187" i="1"/>
  <c r="K187" i="1" s="1"/>
  <c r="J173" i="1"/>
  <c r="K173" i="1" s="1"/>
  <c r="J198" i="1"/>
  <c r="K198" i="1" s="1"/>
  <c r="J159" i="1"/>
  <c r="K159" i="1" s="1"/>
  <c r="J178" i="1"/>
  <c r="K178" i="1" s="1"/>
  <c r="J160" i="1"/>
  <c r="K160" i="1" s="1"/>
  <c r="J195" i="1"/>
  <c r="K195" i="1" s="1"/>
  <c r="J175" i="1"/>
  <c r="K175" i="1" s="1"/>
  <c r="J179" i="1"/>
  <c r="K179" i="1" s="1"/>
  <c r="J182" i="1"/>
  <c r="K182" i="1" s="1"/>
  <c r="J163" i="1"/>
  <c r="K163" i="1" s="1"/>
  <c r="J177" i="1"/>
  <c r="K177" i="1" s="1"/>
  <c r="J196" i="1"/>
  <c r="K196" i="1" s="1"/>
  <c r="J180" i="1"/>
  <c r="K180" i="1" s="1"/>
  <c r="J194" i="1"/>
  <c r="K194" i="1" s="1"/>
  <c r="J189" i="1"/>
  <c r="K189" i="1" s="1"/>
  <c r="J188" i="1"/>
  <c r="K188" i="1" s="1"/>
  <c r="J193" i="1"/>
  <c r="K193" i="1" s="1"/>
  <c r="J171" i="1"/>
  <c r="K171" i="1" s="1"/>
  <c r="J176" i="1"/>
  <c r="K176" i="1" s="1"/>
  <c r="J162" i="1"/>
  <c r="K162" i="1" s="1"/>
  <c r="J164" i="1"/>
  <c r="K164" i="1" s="1"/>
  <c r="J172" i="1"/>
  <c r="K172" i="1" s="1"/>
  <c r="J167" i="1"/>
  <c r="K167" i="1" s="1"/>
  <c r="J161" i="1"/>
  <c r="K161" i="1" s="1"/>
  <c r="J138" i="1"/>
  <c r="K138" i="1" s="1"/>
  <c r="J129" i="1"/>
  <c r="K129" i="1" s="1"/>
  <c r="J147" i="1"/>
  <c r="K147" i="1" s="1"/>
  <c r="J135" i="1"/>
  <c r="K135" i="1" s="1"/>
  <c r="J121" i="1"/>
  <c r="J151" i="1"/>
  <c r="K151" i="1" s="1"/>
  <c r="J146" i="1"/>
  <c r="K146" i="1" s="1"/>
  <c r="J152" i="1"/>
  <c r="K152" i="1" s="1"/>
  <c r="J154" i="1"/>
  <c r="K154" i="1" s="1"/>
  <c r="J144" i="1"/>
  <c r="K144" i="1" s="1"/>
  <c r="J156" i="1"/>
  <c r="K156" i="1" s="1"/>
  <c r="J139" i="1"/>
  <c r="K139" i="1" s="1"/>
  <c r="J123" i="1"/>
  <c r="K123" i="1" s="1"/>
  <c r="J155" i="1"/>
  <c r="K155" i="1" s="1"/>
  <c r="J153" i="1"/>
  <c r="K153" i="1" s="1"/>
  <c r="J142" i="1"/>
  <c r="K142" i="1" s="1"/>
  <c r="J134" i="1"/>
  <c r="K134" i="1" s="1"/>
  <c r="J150" i="1"/>
  <c r="K150" i="1" s="1"/>
  <c r="J145" i="1"/>
  <c r="K145" i="1" s="1"/>
  <c r="J136" i="1"/>
  <c r="K136" i="1" s="1"/>
  <c r="J141" i="1"/>
  <c r="K141" i="1" s="1"/>
  <c r="J140" i="1"/>
  <c r="K140" i="1" s="1"/>
  <c r="J148" i="1"/>
  <c r="K148" i="1" s="1"/>
  <c r="J132" i="1"/>
  <c r="K132" i="1" s="1"/>
  <c r="J128" i="1"/>
  <c r="K128" i="1" s="1"/>
  <c r="J149" i="1"/>
  <c r="K149" i="1" s="1"/>
  <c r="J133" i="1"/>
  <c r="K133" i="1" s="1"/>
  <c r="J126" i="1"/>
  <c r="K126" i="1" s="1"/>
  <c r="J143" i="1"/>
  <c r="K143" i="1" s="1"/>
  <c r="J127" i="1"/>
  <c r="K127" i="1" s="1"/>
  <c r="J130" i="1"/>
  <c r="K130" i="1" s="1"/>
  <c r="J124" i="1"/>
  <c r="K124" i="1" s="1"/>
  <c r="J122" i="1"/>
  <c r="K122" i="1" s="1"/>
  <c r="J104" i="1"/>
  <c r="K104" i="1" s="1"/>
  <c r="J106" i="1"/>
  <c r="K106" i="1" s="1"/>
  <c r="J112" i="1"/>
  <c r="K112" i="1" s="1"/>
  <c r="J115" i="1"/>
  <c r="K115" i="1" s="1"/>
  <c r="J116" i="1"/>
  <c r="K116" i="1" s="1"/>
  <c r="J107" i="1"/>
  <c r="K107" i="1" s="1"/>
  <c r="J114" i="1"/>
  <c r="K114" i="1" s="1"/>
  <c r="J102" i="1"/>
  <c r="K102" i="1" s="1"/>
  <c r="J108" i="1"/>
  <c r="K108" i="1" s="1"/>
  <c r="J110" i="1"/>
  <c r="K110" i="1" s="1"/>
  <c r="J113" i="1"/>
  <c r="K113" i="1" s="1"/>
  <c r="J103" i="1"/>
  <c r="K103" i="1" s="1"/>
  <c r="J109" i="1"/>
  <c r="K109" i="1" s="1"/>
  <c r="J105" i="1"/>
  <c r="K105" i="1" s="1"/>
  <c r="J111" i="1"/>
  <c r="K111" i="1" s="1"/>
  <c r="J101" i="1"/>
  <c r="K101" i="1" s="1"/>
  <c r="J89" i="1"/>
  <c r="K89" i="1" s="1"/>
  <c r="J92" i="1"/>
  <c r="K92" i="1" s="1"/>
  <c r="J93" i="1"/>
  <c r="K93" i="1" s="1"/>
  <c r="J94" i="1"/>
  <c r="K94" i="1" s="1"/>
  <c r="J88" i="1"/>
  <c r="K88" i="1" s="1"/>
  <c r="J96" i="1"/>
  <c r="K96" i="1" s="1"/>
  <c r="J97" i="1"/>
  <c r="K97" i="1" s="1"/>
  <c r="J91" i="1"/>
  <c r="J90" i="1"/>
  <c r="K90" i="1" s="1"/>
  <c r="J98" i="1"/>
  <c r="J95" i="1"/>
  <c r="K95" i="1" s="1"/>
  <c r="J73" i="1"/>
  <c r="K73" i="1" s="1"/>
  <c r="J75" i="1"/>
  <c r="K75" i="1" s="1"/>
  <c r="J83" i="1"/>
  <c r="K83" i="1" s="1"/>
  <c r="J80" i="1"/>
  <c r="K80" i="1" s="1"/>
  <c r="J84" i="1"/>
  <c r="K84" i="1" s="1"/>
  <c r="J74" i="1"/>
  <c r="K74" i="1" s="1"/>
  <c r="J77" i="1"/>
  <c r="K77" i="1" s="1"/>
  <c r="J81" i="1"/>
  <c r="K81" i="1" s="1"/>
  <c r="J69" i="1"/>
  <c r="J82" i="1"/>
  <c r="K82" i="1" s="1"/>
  <c r="J64" i="1"/>
  <c r="K64" i="1" s="1"/>
  <c r="J79" i="1"/>
  <c r="K79" i="1" s="1"/>
  <c r="J72" i="1"/>
  <c r="K72" i="1" s="1"/>
  <c r="J76" i="1"/>
  <c r="K76" i="1" s="1"/>
  <c r="J78" i="1"/>
  <c r="K78" i="1" s="1"/>
  <c r="J66" i="1"/>
  <c r="K66" i="1" s="1"/>
  <c r="J70" i="1"/>
  <c r="K70" i="1" s="1"/>
  <c r="J65" i="1"/>
  <c r="K65" i="1" s="1"/>
  <c r="J71" i="1"/>
  <c r="K71" i="1" s="1"/>
  <c r="J56" i="1"/>
  <c r="J67" i="1"/>
  <c r="K67" i="1" s="1"/>
  <c r="J60" i="1"/>
  <c r="J68" i="1"/>
  <c r="K68" i="1" s="1"/>
  <c r="J57" i="1"/>
  <c r="K57" i="1" s="1"/>
  <c r="J61" i="1"/>
  <c r="K61" i="1" s="1"/>
  <c r="J58" i="1"/>
  <c r="K58" i="1" s="1"/>
  <c r="J85" i="1"/>
  <c r="K85" i="1" s="1"/>
  <c r="J59" i="1"/>
  <c r="K59" i="1" s="1"/>
  <c r="J62" i="1"/>
  <c r="K62" i="1" s="1"/>
  <c r="J63" i="1"/>
  <c r="K63" i="1" s="1"/>
  <c r="J51" i="1"/>
  <c r="K51" i="1" s="1"/>
  <c r="J50" i="1"/>
  <c r="K50" i="1" s="1"/>
  <c r="J53" i="1"/>
  <c r="K53" i="1" s="1"/>
  <c r="J49" i="1"/>
  <c r="K49" i="1" s="1"/>
  <c r="L89" i="1"/>
  <c r="L92" i="1"/>
  <c r="L93" i="1"/>
  <c r="L94" i="1"/>
  <c r="L88" i="1"/>
  <c r="L96" i="1"/>
  <c r="L104" i="1"/>
  <c r="L106" i="1"/>
  <c r="L112" i="1"/>
  <c r="L73" i="1"/>
  <c r="L75" i="1"/>
  <c r="L83" i="1"/>
  <c r="L80" i="1"/>
  <c r="C37" i="1"/>
  <c r="C45" i="1"/>
  <c r="C39" i="1"/>
  <c r="C46" i="1"/>
  <c r="C26" i="1"/>
  <c r="C34" i="1"/>
  <c r="C40" i="1"/>
  <c r="C43" i="1"/>
  <c r="C33" i="1"/>
  <c r="C29" i="1"/>
  <c r="C31" i="1"/>
  <c r="C30" i="1"/>
  <c r="C27" i="1"/>
  <c r="P133" i="2"/>
  <c r="O133" i="2"/>
  <c r="N133" i="2"/>
  <c r="M133" i="2"/>
  <c r="K133" i="2"/>
  <c r="J133" i="2"/>
  <c r="P132" i="2"/>
  <c r="O132" i="2"/>
  <c r="N132" i="2"/>
  <c r="M132" i="2"/>
  <c r="K132" i="2"/>
  <c r="J132" i="2"/>
  <c r="P131" i="2"/>
  <c r="O131" i="2"/>
  <c r="N131" i="2"/>
  <c r="M131" i="2"/>
  <c r="K131" i="2"/>
  <c r="J131" i="2"/>
  <c r="P130" i="2"/>
  <c r="O130" i="2"/>
  <c r="N130" i="2"/>
  <c r="M130" i="2"/>
  <c r="K130" i="2"/>
  <c r="J130" i="2"/>
  <c r="P125" i="2"/>
  <c r="O125" i="2"/>
  <c r="N125" i="2"/>
  <c r="M125" i="2"/>
  <c r="K125" i="2"/>
  <c r="J125" i="2"/>
  <c r="P124" i="2"/>
  <c r="O124" i="2"/>
  <c r="N124" i="2"/>
  <c r="M124" i="2"/>
  <c r="K124" i="2"/>
  <c r="J124" i="2"/>
  <c r="P123" i="2"/>
  <c r="O123" i="2"/>
  <c r="N123" i="2"/>
  <c r="M123" i="2"/>
  <c r="K123" i="2"/>
  <c r="J123" i="2"/>
  <c r="P122" i="2"/>
  <c r="O122" i="2"/>
  <c r="N122" i="2"/>
  <c r="M122" i="2"/>
  <c r="K122" i="2"/>
  <c r="J122" i="2"/>
  <c r="P117" i="2"/>
  <c r="O117" i="2"/>
  <c r="N117" i="2"/>
  <c r="M117" i="2"/>
  <c r="K117" i="2"/>
  <c r="J117" i="2"/>
  <c r="P116" i="2"/>
  <c r="O116" i="2"/>
  <c r="N116" i="2"/>
  <c r="M116" i="2"/>
  <c r="K116" i="2"/>
  <c r="J116" i="2"/>
  <c r="P115" i="2"/>
  <c r="O115" i="2"/>
  <c r="N115" i="2"/>
  <c r="M115" i="2"/>
  <c r="K115" i="2"/>
  <c r="J115" i="2"/>
  <c r="P114" i="2"/>
  <c r="O114" i="2"/>
  <c r="N114" i="2"/>
  <c r="M114" i="2"/>
  <c r="K114" i="2"/>
  <c r="J114" i="2"/>
  <c r="P109" i="2"/>
  <c r="O109" i="2"/>
  <c r="N109" i="2"/>
  <c r="M109" i="2"/>
  <c r="K109" i="2"/>
  <c r="J109" i="2"/>
  <c r="P108" i="2"/>
  <c r="O108" i="2"/>
  <c r="N108" i="2"/>
  <c r="M108" i="2"/>
  <c r="K108" i="2"/>
  <c r="J108" i="2"/>
  <c r="K107" i="2"/>
  <c r="J107" i="2"/>
  <c r="P106" i="2"/>
  <c r="O106" i="2"/>
  <c r="N106" i="2"/>
  <c r="M106" i="2"/>
  <c r="K106" i="2"/>
  <c r="J106" i="2"/>
  <c r="P101" i="2"/>
  <c r="O101" i="2"/>
  <c r="N101" i="2"/>
  <c r="M101" i="2"/>
  <c r="K101" i="2"/>
  <c r="J101" i="2"/>
  <c r="P100" i="2"/>
  <c r="O100" i="2"/>
  <c r="N100" i="2"/>
  <c r="M100" i="2"/>
  <c r="K100" i="2"/>
  <c r="J100" i="2"/>
  <c r="P99" i="2"/>
  <c r="O99" i="2"/>
  <c r="N99" i="2"/>
  <c r="M99" i="2"/>
  <c r="K99" i="2"/>
  <c r="J99" i="2"/>
  <c r="P98" i="2"/>
  <c r="O98" i="2"/>
  <c r="N98" i="2"/>
  <c r="M98" i="2"/>
  <c r="K98" i="2"/>
  <c r="J98" i="2"/>
  <c r="P93" i="2"/>
  <c r="O93" i="2"/>
  <c r="N93" i="2"/>
  <c r="M93" i="2"/>
  <c r="K93" i="2"/>
  <c r="J93" i="2"/>
  <c r="P92" i="2"/>
  <c r="O92" i="2"/>
  <c r="N92" i="2"/>
  <c r="M92" i="2"/>
  <c r="K92" i="2"/>
  <c r="J92" i="2"/>
  <c r="P91" i="2"/>
  <c r="O91" i="2"/>
  <c r="N91" i="2"/>
  <c r="M91" i="2"/>
  <c r="K91" i="2"/>
  <c r="J91" i="2"/>
  <c r="P90" i="2"/>
  <c r="O90" i="2"/>
  <c r="N90" i="2"/>
  <c r="M90" i="2"/>
  <c r="K90" i="2"/>
  <c r="J90" i="2"/>
  <c r="P85" i="2"/>
  <c r="O85" i="2"/>
  <c r="N85" i="2"/>
  <c r="M85" i="2"/>
  <c r="K85" i="2"/>
  <c r="J85" i="2"/>
  <c r="P84" i="2"/>
  <c r="O84" i="2"/>
  <c r="N84" i="2"/>
  <c r="M84" i="2"/>
  <c r="P83" i="2"/>
  <c r="O83" i="2"/>
  <c r="N83" i="2"/>
  <c r="M83" i="2"/>
  <c r="K83" i="2"/>
  <c r="J83" i="2"/>
  <c r="P82" i="2"/>
  <c r="O82" i="2"/>
  <c r="N82" i="2"/>
  <c r="M82" i="2"/>
  <c r="K82" i="2"/>
  <c r="J82" i="2"/>
  <c r="P77" i="2"/>
  <c r="O77" i="2"/>
  <c r="N77" i="2"/>
  <c r="M77" i="2"/>
  <c r="K77" i="2"/>
  <c r="J77" i="2"/>
  <c r="P76" i="2"/>
  <c r="O76" i="2"/>
  <c r="N76" i="2"/>
  <c r="M76" i="2"/>
  <c r="K76" i="2"/>
  <c r="J76" i="2"/>
  <c r="P75" i="2"/>
  <c r="O75" i="2"/>
  <c r="N75" i="2"/>
  <c r="M75" i="2"/>
  <c r="K75" i="2"/>
  <c r="J75" i="2"/>
  <c r="P74" i="2"/>
  <c r="O74" i="2"/>
  <c r="N74" i="2"/>
  <c r="M74" i="2"/>
  <c r="K74" i="2"/>
  <c r="J74" i="2"/>
  <c r="P69" i="2"/>
  <c r="O69" i="2"/>
  <c r="N69" i="2"/>
  <c r="M69" i="2"/>
  <c r="K69" i="2"/>
  <c r="J69" i="2"/>
  <c r="P68" i="2"/>
  <c r="O68" i="2"/>
  <c r="N68" i="2"/>
  <c r="M68" i="2"/>
  <c r="K68" i="2"/>
  <c r="P67" i="2"/>
  <c r="O67" i="2"/>
  <c r="N67" i="2"/>
  <c r="M67" i="2"/>
  <c r="K67" i="2"/>
  <c r="J67" i="2"/>
  <c r="P66" i="2"/>
  <c r="O66" i="2"/>
  <c r="N66" i="2"/>
  <c r="M66" i="2"/>
  <c r="K66" i="2"/>
  <c r="J66" i="2"/>
  <c r="C32" i="1"/>
  <c r="L115" i="1"/>
  <c r="L103" i="1"/>
  <c r="L110" i="1"/>
  <c r="L101" i="1"/>
  <c r="L105" i="1"/>
  <c r="L116" i="1"/>
  <c r="L108" i="1"/>
  <c r="L109" i="1"/>
  <c r="L102" i="1"/>
  <c r="L111" i="1"/>
  <c r="L113" i="1"/>
  <c r="L107" i="1"/>
  <c r="L90" i="1"/>
  <c r="L97" i="1"/>
  <c r="L95" i="1"/>
  <c r="L161" i="1"/>
  <c r="L171" i="1"/>
  <c r="L179" i="1"/>
  <c r="L173" i="1"/>
  <c r="L203" i="1"/>
  <c r="L163" i="1"/>
  <c r="L194" i="1"/>
  <c r="L199" i="1"/>
  <c r="L193" i="1"/>
  <c r="L182" i="1"/>
  <c r="L196" i="1"/>
  <c r="L175" i="1"/>
  <c r="L169" i="1"/>
  <c r="L164" i="1"/>
  <c r="L197" i="1"/>
  <c r="L195" i="1"/>
  <c r="L172" i="1"/>
  <c r="L174" i="1"/>
  <c r="L188" i="1"/>
  <c r="L167" i="1"/>
  <c r="L138" i="1"/>
  <c r="L152" i="1"/>
  <c r="L124" i="1"/>
  <c r="L128" i="1"/>
  <c r="L147" i="1"/>
  <c r="L191" i="1"/>
  <c r="L198" i="1"/>
  <c r="L176" i="1"/>
  <c r="L189" i="1"/>
  <c r="L190" i="1"/>
  <c r="L200" i="1"/>
  <c r="L183" i="1"/>
  <c r="L159" i="1"/>
  <c r="L177" i="1"/>
  <c r="L187" i="1"/>
  <c r="L160" i="1"/>
  <c r="L180" i="1"/>
  <c r="L178" i="1"/>
  <c r="L162" i="1"/>
  <c r="L207" i="1"/>
  <c r="L145" i="1"/>
  <c r="L139" i="1"/>
  <c r="L127" i="1"/>
  <c r="L154" i="1"/>
  <c r="L156" i="1"/>
  <c r="L140" i="1"/>
  <c r="L148" i="1"/>
  <c r="L136" i="1"/>
  <c r="L149" i="1"/>
  <c r="L142" i="1"/>
  <c r="L130" i="1"/>
  <c r="L155" i="1"/>
  <c r="L123" i="1"/>
  <c r="L151" i="1"/>
  <c r="L129" i="1"/>
  <c r="L146" i="1"/>
  <c r="L141" i="1"/>
  <c r="L132" i="1"/>
  <c r="L150" i="1"/>
  <c r="L122" i="1"/>
  <c r="L135" i="1"/>
  <c r="L153" i="1"/>
  <c r="L143" i="1"/>
  <c r="L134" i="1"/>
  <c r="L126" i="1"/>
  <c r="L144" i="1"/>
  <c r="L133" i="1"/>
  <c r="L67" i="1"/>
  <c r="L74" i="1"/>
  <c r="L78" i="1"/>
  <c r="L71" i="1"/>
  <c r="L79" i="1"/>
  <c r="L70" i="1"/>
  <c r="L82" i="1"/>
  <c r="L64" i="1"/>
  <c r="L66" i="1"/>
  <c r="L77" i="1"/>
  <c r="L65" i="1"/>
  <c r="L84" i="1"/>
  <c r="L61" i="1"/>
  <c r="L85" i="1"/>
  <c r="L59" i="1"/>
  <c r="L62" i="1"/>
  <c r="L68" i="1"/>
  <c r="L58" i="1"/>
  <c r="L57" i="1"/>
  <c r="L76" i="1"/>
  <c r="L53" i="1"/>
  <c r="L51" i="1"/>
  <c r="L49" i="1"/>
  <c r="L50" i="1"/>
  <c r="L114" i="1"/>
  <c r="P61" i="2"/>
  <c r="O61" i="2"/>
  <c r="N61" i="2"/>
  <c r="M61" i="2"/>
  <c r="K61" i="2"/>
  <c r="J61" i="2"/>
  <c r="P60" i="2"/>
  <c r="O60" i="2"/>
  <c r="N60" i="2"/>
  <c r="M60" i="2"/>
  <c r="K60" i="2"/>
  <c r="J60" i="2"/>
  <c r="P59" i="2"/>
  <c r="O59" i="2"/>
  <c r="N59" i="2"/>
  <c r="M59" i="2"/>
  <c r="K59" i="2"/>
  <c r="J59" i="2"/>
  <c r="P58" i="2"/>
  <c r="O58" i="2"/>
  <c r="N58" i="2"/>
  <c r="M58" i="2"/>
  <c r="K58" i="2"/>
  <c r="J58" i="2"/>
  <c r="P53" i="2"/>
  <c r="O53" i="2"/>
  <c r="N53" i="2"/>
  <c r="M53" i="2"/>
  <c r="K53" i="2"/>
  <c r="J53" i="2"/>
  <c r="P52" i="2"/>
  <c r="O52" i="2"/>
  <c r="N52" i="2"/>
  <c r="M52" i="2"/>
  <c r="K52" i="2"/>
  <c r="J52" i="2"/>
  <c r="P51" i="2"/>
  <c r="O51" i="2"/>
  <c r="N51" i="2"/>
  <c r="M51" i="2"/>
  <c r="K51" i="2"/>
  <c r="J51" i="2"/>
  <c r="P50" i="2"/>
  <c r="O50" i="2"/>
  <c r="N50" i="2"/>
  <c r="M50" i="2"/>
  <c r="K50" i="2"/>
  <c r="J50" i="2"/>
  <c r="L63" i="1"/>
  <c r="L81" i="1"/>
  <c r="L72" i="1"/>
  <c r="K5" i="2"/>
  <c r="K4" i="2"/>
  <c r="K2" i="2"/>
  <c r="K13" i="2"/>
  <c r="K12" i="2"/>
  <c r="K11" i="2"/>
  <c r="K10" i="2"/>
  <c r="K21" i="2"/>
  <c r="K20" i="2"/>
  <c r="K19" i="2"/>
  <c r="K18" i="2"/>
  <c r="K29" i="2"/>
  <c r="K28" i="2"/>
  <c r="K27" i="2"/>
  <c r="K26" i="2"/>
  <c r="K37" i="2"/>
  <c r="K36" i="2"/>
  <c r="K35" i="2"/>
  <c r="K34" i="2"/>
  <c r="K45" i="2"/>
  <c r="K44" i="2"/>
  <c r="K43" i="2"/>
  <c r="K42" i="2"/>
  <c r="Q141" i="2" l="1"/>
  <c r="P166" i="2"/>
  <c r="H41" i="1" s="1"/>
  <c r="Q162" i="2"/>
  <c r="N166" i="2"/>
  <c r="F41" i="1" s="1"/>
  <c r="O166" i="2"/>
  <c r="G41" i="1" s="1"/>
  <c r="M166" i="2"/>
  <c r="E41" i="1" s="1"/>
  <c r="Q138" i="2"/>
  <c r="Q140" i="2"/>
  <c r="Q148" i="2"/>
  <c r="Q156" i="2"/>
  <c r="Q164" i="2"/>
  <c r="M150" i="2"/>
  <c r="E35" i="1" s="1"/>
  <c r="N142" i="2"/>
  <c r="F38" i="1" s="1"/>
  <c r="N150" i="2"/>
  <c r="F35" i="1" s="1"/>
  <c r="Q165" i="2"/>
  <c r="Q163" i="2"/>
  <c r="Q157" i="2"/>
  <c r="M158" i="2"/>
  <c r="E28" i="1" s="1"/>
  <c r="N158" i="2"/>
  <c r="F28" i="1" s="1"/>
  <c r="O158" i="2"/>
  <c r="G28" i="1" s="1"/>
  <c r="Q155" i="2"/>
  <c r="P158" i="2"/>
  <c r="H28" i="1" s="1"/>
  <c r="O150" i="2"/>
  <c r="G35" i="1" s="1"/>
  <c r="P150" i="2"/>
  <c r="H35" i="1" s="1"/>
  <c r="Q149" i="2"/>
  <c r="Q147" i="2"/>
  <c r="Q139" i="2"/>
  <c r="O142" i="2"/>
  <c r="G38" i="1" s="1"/>
  <c r="P142" i="2"/>
  <c r="H38" i="1" s="1"/>
  <c r="M142" i="2"/>
  <c r="E38" i="1" s="1"/>
  <c r="Q154" i="2"/>
  <c r="Q146" i="2"/>
  <c r="N70" i="2"/>
  <c r="F44" i="1" s="1"/>
  <c r="N86" i="2"/>
  <c r="F26" i="1" s="1"/>
  <c r="N110" i="2"/>
  <c r="F45" i="1" s="1"/>
  <c r="N118" i="2"/>
  <c r="F37" i="1" s="1"/>
  <c r="N126" i="2"/>
  <c r="F36" i="1" s="1"/>
  <c r="N102" i="2"/>
  <c r="F39" i="1" s="1"/>
  <c r="N94" i="2"/>
  <c r="F46" i="1" s="1"/>
  <c r="N78" i="2"/>
  <c r="F34" i="1" s="1"/>
  <c r="O78" i="2"/>
  <c r="G34" i="1" s="1"/>
  <c r="O86" i="2"/>
  <c r="G26" i="1" s="1"/>
  <c r="O102" i="2"/>
  <c r="G39" i="1" s="1"/>
  <c r="O110" i="2"/>
  <c r="G45" i="1" s="1"/>
  <c r="O126" i="2"/>
  <c r="G36" i="1" s="1"/>
  <c r="O134" i="2"/>
  <c r="G42" i="1" s="1"/>
  <c r="M94" i="2"/>
  <c r="E46" i="1" s="1"/>
  <c r="M102" i="2"/>
  <c r="E39" i="1" s="1"/>
  <c r="M126" i="2"/>
  <c r="E36" i="1" s="1"/>
  <c r="M134" i="2"/>
  <c r="E42" i="1" s="1"/>
  <c r="Q131" i="2"/>
  <c r="Q133" i="2"/>
  <c r="P134" i="2"/>
  <c r="H42" i="1" s="1"/>
  <c r="Q132" i="2"/>
  <c r="P126" i="2"/>
  <c r="H36" i="1" s="1"/>
  <c r="Q124" i="2"/>
  <c r="O118" i="2"/>
  <c r="G37" i="1" s="1"/>
  <c r="Q115" i="2"/>
  <c r="Q117" i="2"/>
  <c r="Q114" i="2"/>
  <c r="Q116" i="2"/>
  <c r="Q107" i="2"/>
  <c r="Q109" i="2"/>
  <c r="P110" i="2"/>
  <c r="H45" i="1" s="1"/>
  <c r="Q106" i="2"/>
  <c r="Q99" i="2"/>
  <c r="Q101" i="2"/>
  <c r="P102" i="2"/>
  <c r="H39" i="1" s="1"/>
  <c r="Q100" i="2"/>
  <c r="Q91" i="2"/>
  <c r="Q93" i="2"/>
  <c r="P94" i="2"/>
  <c r="H46" i="1" s="1"/>
  <c r="Q92" i="2"/>
  <c r="Q83" i="2"/>
  <c r="Q85" i="2"/>
  <c r="Q82" i="2"/>
  <c r="Q84" i="2"/>
  <c r="Q75" i="2"/>
  <c r="Q77" i="2"/>
  <c r="P78" i="2"/>
  <c r="H34" i="1" s="1"/>
  <c r="Q74" i="2"/>
  <c r="Q76" i="2"/>
  <c r="M70" i="2"/>
  <c r="E44" i="1" s="1"/>
  <c r="O70" i="2"/>
  <c r="G44" i="1" s="1"/>
  <c r="Q67" i="2"/>
  <c r="Q69" i="2"/>
  <c r="P70" i="2"/>
  <c r="H44" i="1" s="1"/>
  <c r="Q68" i="2"/>
  <c r="M78" i="2"/>
  <c r="E34" i="1" s="1"/>
  <c r="P86" i="2"/>
  <c r="H26" i="1" s="1"/>
  <c r="O94" i="2"/>
  <c r="G46" i="1" s="1"/>
  <c r="M110" i="2"/>
  <c r="E45" i="1" s="1"/>
  <c r="P118" i="2"/>
  <c r="H37" i="1" s="1"/>
  <c r="N134" i="2"/>
  <c r="F42" i="1" s="1"/>
  <c r="Q123" i="2"/>
  <c r="Q125" i="2"/>
  <c r="Q90" i="2"/>
  <c r="Q108" i="2"/>
  <c r="Q122" i="2"/>
  <c r="Q66" i="2"/>
  <c r="M86" i="2"/>
  <c r="E26" i="1" s="1"/>
  <c r="Q98" i="2"/>
  <c r="M118" i="2"/>
  <c r="E37" i="1" s="1"/>
  <c r="Q130" i="2"/>
  <c r="O54" i="2"/>
  <c r="G43" i="1" s="1"/>
  <c r="O62" i="2"/>
  <c r="G40" i="1" s="1"/>
  <c r="Q51" i="2"/>
  <c r="Q53" i="2"/>
  <c r="Q61" i="2"/>
  <c r="P62" i="2"/>
  <c r="H40" i="1" s="1"/>
  <c r="Q59" i="2"/>
  <c r="N54" i="2"/>
  <c r="F43" i="1" s="1"/>
  <c r="M62" i="2"/>
  <c r="E40" i="1" s="1"/>
  <c r="Q60" i="2"/>
  <c r="N62" i="2"/>
  <c r="F40" i="1" s="1"/>
  <c r="P54" i="2"/>
  <c r="H43" i="1" s="1"/>
  <c r="M54" i="2"/>
  <c r="E43" i="1" s="1"/>
  <c r="Q52" i="2"/>
  <c r="Q58" i="2"/>
  <c r="Q50" i="2"/>
  <c r="L121" i="1"/>
  <c r="K121" i="1"/>
  <c r="I41" i="1" l="1"/>
  <c r="J41" i="1" s="1"/>
  <c r="I36" i="1"/>
  <c r="J36" i="1" s="1"/>
  <c r="K41" i="1"/>
  <c r="K42" i="1"/>
  <c r="K36" i="1"/>
  <c r="K38" i="1"/>
  <c r="I38" i="1"/>
  <c r="J38" i="1" s="1"/>
  <c r="I42" i="1"/>
  <c r="J42" i="1" s="1"/>
  <c r="Q150" i="2"/>
  <c r="Q166" i="2"/>
  <c r="Q158" i="2"/>
  <c r="Q142" i="2"/>
  <c r="I28" i="1"/>
  <c r="J28" i="1" s="1"/>
  <c r="K39" i="1"/>
  <c r="Q110" i="2"/>
  <c r="Q134" i="2"/>
  <c r="K28" i="1"/>
  <c r="I39" i="1"/>
  <c r="J39" i="1" s="1"/>
  <c r="Q94" i="2"/>
  <c r="K44" i="1"/>
  <c r="I35" i="1"/>
  <c r="J35" i="1" s="1"/>
  <c r="Q118" i="2"/>
  <c r="K35" i="1"/>
  <c r="I44" i="1"/>
  <c r="J44" i="1" s="1"/>
  <c r="Q70" i="2"/>
  <c r="K46" i="1"/>
  <c r="I34" i="1"/>
  <c r="J34" i="1" s="1"/>
  <c r="Q78" i="2"/>
  <c r="Q102" i="2"/>
  <c r="I46" i="1"/>
  <c r="J46" i="1" s="1"/>
  <c r="Q86" i="2"/>
  <c r="K34" i="1"/>
  <c r="I43" i="1"/>
  <c r="J43" i="1" s="1"/>
  <c r="K43" i="1"/>
  <c r="K40" i="1"/>
  <c r="I40" i="1"/>
  <c r="J40" i="1" s="1"/>
  <c r="I26" i="1"/>
  <c r="J26" i="1" s="1"/>
  <c r="K26" i="1"/>
  <c r="K45" i="1"/>
  <c r="I45" i="1"/>
  <c r="J45" i="1" s="1"/>
  <c r="I37" i="1"/>
  <c r="J37" i="1" s="1"/>
  <c r="K37" i="1"/>
  <c r="Q126" i="2"/>
  <c r="Q62" i="2"/>
  <c r="Q54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37" i="2"/>
  <c r="O37" i="2"/>
  <c r="N37" i="2"/>
  <c r="M37" i="2"/>
  <c r="P36" i="2"/>
  <c r="O36" i="2"/>
  <c r="N36" i="2"/>
  <c r="M36" i="2"/>
  <c r="P35" i="2"/>
  <c r="O35" i="2"/>
  <c r="N35" i="2"/>
  <c r="M35" i="2"/>
  <c r="P34" i="2"/>
  <c r="O34" i="2"/>
  <c r="N34" i="2"/>
  <c r="M34" i="2"/>
  <c r="P29" i="2"/>
  <c r="O29" i="2"/>
  <c r="N29" i="2"/>
  <c r="M29" i="2"/>
  <c r="P28" i="2"/>
  <c r="O28" i="2"/>
  <c r="N28" i="2"/>
  <c r="M28" i="2"/>
  <c r="P27" i="2"/>
  <c r="O27" i="2"/>
  <c r="N27" i="2"/>
  <c r="M27" i="2"/>
  <c r="P26" i="2"/>
  <c r="O26" i="2"/>
  <c r="N26" i="2"/>
  <c r="M26" i="2"/>
  <c r="P21" i="2"/>
  <c r="O21" i="2"/>
  <c r="N21" i="2"/>
  <c r="M21" i="2"/>
  <c r="P20" i="2"/>
  <c r="O20" i="2"/>
  <c r="N20" i="2"/>
  <c r="M20" i="2"/>
  <c r="P19" i="2"/>
  <c r="O19" i="2"/>
  <c r="N19" i="2"/>
  <c r="M19" i="2"/>
  <c r="P18" i="2"/>
  <c r="O18" i="2"/>
  <c r="N18" i="2"/>
  <c r="M18" i="2"/>
  <c r="P13" i="2"/>
  <c r="O13" i="2"/>
  <c r="N13" i="2"/>
  <c r="M13" i="2"/>
  <c r="P12" i="2"/>
  <c r="O12" i="2"/>
  <c r="N12" i="2"/>
  <c r="M12" i="2"/>
  <c r="P11" i="2"/>
  <c r="O11" i="2"/>
  <c r="N11" i="2"/>
  <c r="M11" i="2"/>
  <c r="P10" i="2"/>
  <c r="O10" i="2"/>
  <c r="N10" i="2"/>
  <c r="M10" i="2"/>
  <c r="P5" i="2"/>
  <c r="O5" i="2"/>
  <c r="N5" i="2"/>
  <c r="M5" i="2"/>
  <c r="P4" i="2"/>
  <c r="O4" i="2"/>
  <c r="N4" i="2"/>
  <c r="M4" i="2"/>
  <c r="P3" i="2"/>
  <c r="O3" i="2"/>
  <c r="N3" i="2"/>
  <c r="M3" i="2"/>
  <c r="P2" i="2"/>
  <c r="O2" i="2"/>
  <c r="N2" i="2"/>
  <c r="M2" i="2"/>
  <c r="K98" i="1" l="1"/>
  <c r="L98" i="1"/>
  <c r="K56" i="1"/>
  <c r="L56" i="1"/>
  <c r="J34" i="3" l="1"/>
  <c r="D34" i="3" l="1"/>
  <c r="F34" i="3"/>
  <c r="E34" i="3"/>
  <c r="C34" i="3"/>
  <c r="L34" i="3" l="1"/>
  <c r="H34" i="3"/>
  <c r="G34" i="3"/>
  <c r="K34" i="3"/>
  <c r="I34" i="3"/>
  <c r="M34" i="3" l="1"/>
  <c r="K91" i="1"/>
  <c r="L91" i="1"/>
  <c r="K69" i="1"/>
  <c r="L69" i="1"/>
  <c r="K60" i="1"/>
  <c r="L60" i="1"/>
  <c r="J43" i="2" l="1"/>
  <c r="J44" i="2"/>
  <c r="J42" i="2"/>
  <c r="J5" i="2"/>
  <c r="J29" i="2"/>
  <c r="J28" i="2"/>
  <c r="J27" i="2"/>
  <c r="J26" i="2"/>
  <c r="Q42" i="2" l="1"/>
  <c r="Q44" i="2"/>
  <c r="Q43" i="2"/>
  <c r="O30" i="2"/>
  <c r="G31" i="1" s="1"/>
  <c r="Q28" i="2"/>
  <c r="P30" i="2"/>
  <c r="H31" i="1" s="1"/>
  <c r="Q29" i="2"/>
  <c r="N30" i="2"/>
  <c r="F31" i="1" s="1"/>
  <c r="Q27" i="2"/>
  <c r="M30" i="2"/>
  <c r="E31" i="1" s="1"/>
  <c r="Q26" i="2"/>
  <c r="J18" i="2"/>
  <c r="N22" i="2"/>
  <c r="F30" i="1" s="1"/>
  <c r="O22" i="2"/>
  <c r="G30" i="1" s="1"/>
  <c r="P22" i="2"/>
  <c r="H30" i="1" s="1"/>
  <c r="J19" i="2"/>
  <c r="Q19" i="2"/>
  <c r="J20" i="2"/>
  <c r="J21" i="2"/>
  <c r="J10" i="2"/>
  <c r="J45" i="2"/>
  <c r="J37" i="2"/>
  <c r="J36" i="2"/>
  <c r="J35" i="2"/>
  <c r="J34" i="2"/>
  <c r="J2" i="2"/>
  <c r="J4" i="2"/>
  <c r="J11" i="2"/>
  <c r="J12" i="2"/>
  <c r="J13" i="2"/>
  <c r="Q10" i="2"/>
  <c r="Q2" i="2"/>
  <c r="I31" i="1" l="1"/>
  <c r="J31" i="1" s="1"/>
  <c r="K31" i="1"/>
  <c r="N46" i="2"/>
  <c r="F33" i="1" s="1"/>
  <c r="Q30" i="2"/>
  <c r="N38" i="2"/>
  <c r="F29" i="1" s="1"/>
  <c r="Q35" i="2"/>
  <c r="Q34" i="2"/>
  <c r="O38" i="2"/>
  <c r="G29" i="1" s="1"/>
  <c r="Q36" i="2"/>
  <c r="O46" i="2"/>
  <c r="G33" i="1" s="1"/>
  <c r="P38" i="2"/>
  <c r="H29" i="1" s="1"/>
  <c r="Q37" i="2"/>
  <c r="P46" i="2"/>
  <c r="H33" i="1" s="1"/>
  <c r="Q45" i="2"/>
  <c r="M38" i="2"/>
  <c r="E29" i="1" s="1"/>
  <c r="M46" i="2"/>
  <c r="E33" i="1" s="1"/>
  <c r="Q21" i="2"/>
  <c r="Q20" i="2"/>
  <c r="Q18" i="2"/>
  <c r="M22" i="2"/>
  <c r="E30" i="1" s="1"/>
  <c r="Q13" i="2"/>
  <c r="Q12" i="2"/>
  <c r="Q11" i="2"/>
  <c r="P14" i="2"/>
  <c r="H27" i="1" s="1"/>
  <c r="O14" i="2"/>
  <c r="G27" i="1" s="1"/>
  <c r="N14" i="2"/>
  <c r="F27" i="1" s="1"/>
  <c r="M14" i="2"/>
  <c r="E27" i="1" s="1"/>
  <c r="Q5" i="2"/>
  <c r="Q4" i="2"/>
  <c r="Q3" i="2"/>
  <c r="P6" i="2"/>
  <c r="H32" i="1" s="1"/>
  <c r="O6" i="2"/>
  <c r="G32" i="1" s="1"/>
  <c r="N6" i="2"/>
  <c r="F32" i="1" s="1"/>
  <c r="M6" i="2"/>
  <c r="E32" i="1" s="1"/>
  <c r="K32" i="1" l="1"/>
  <c r="I32" i="1"/>
  <c r="J32" i="1" s="1"/>
  <c r="I27" i="1"/>
  <c r="J27" i="1" s="1"/>
  <c r="K27" i="1"/>
  <c r="I30" i="1"/>
  <c r="J30" i="1" s="1"/>
  <c r="K30" i="1"/>
  <c r="K29" i="1"/>
  <c r="I29" i="1"/>
  <c r="J29" i="1" s="1"/>
  <c r="I33" i="1"/>
  <c r="J33" i="1" s="1"/>
  <c r="K33" i="1"/>
  <c r="Q22" i="2"/>
  <c r="Q14" i="2"/>
  <c r="Q6" i="2"/>
  <c r="Q38" i="2"/>
  <c r="Q46" i="2"/>
</calcChain>
</file>

<file path=xl/sharedStrings.xml><?xml version="1.0" encoding="utf-8"?>
<sst xmlns="http://schemas.openxmlformats.org/spreadsheetml/2006/main" count="842" uniqueCount="443">
  <si>
    <t xml:space="preserve">Turnierleitung </t>
  </si>
  <si>
    <t>BGC Celle</t>
  </si>
  <si>
    <t>Schiedsgericht</t>
  </si>
  <si>
    <t>Gruppe 1</t>
  </si>
  <si>
    <t>Gruppe 2</t>
  </si>
  <si>
    <t>OS</t>
  </si>
  <si>
    <t>Kas</t>
  </si>
  <si>
    <t>S</t>
  </si>
  <si>
    <t>Göt</t>
  </si>
  <si>
    <t>Die</t>
  </si>
  <si>
    <t>Gruppe 3</t>
  </si>
  <si>
    <t>Gruppe 4</t>
  </si>
  <si>
    <t>TSV</t>
  </si>
  <si>
    <t>Cux</t>
  </si>
  <si>
    <t>Gos</t>
  </si>
  <si>
    <t>NMC</t>
  </si>
  <si>
    <t>Nen</t>
  </si>
  <si>
    <t>Teilnehmer</t>
  </si>
  <si>
    <t>Jugendliche:</t>
  </si>
  <si>
    <t>Erwachsene:</t>
  </si>
  <si>
    <t>Gesamt:</t>
  </si>
  <si>
    <t xml:space="preserve"> </t>
  </si>
  <si>
    <t>Besondere Vork.</t>
  </si>
  <si>
    <t>4 er Mannschaften</t>
  </si>
  <si>
    <t>Rd 1</t>
  </si>
  <si>
    <t>Rd 2</t>
  </si>
  <si>
    <t>Rd 3</t>
  </si>
  <si>
    <t>Rd 4</t>
  </si>
  <si>
    <t>Gesamt</t>
  </si>
  <si>
    <t>Schnitt</t>
  </si>
  <si>
    <t>Rd.Diff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</si>
  <si>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</si>
  <si>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</si>
  <si>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</si>
  <si>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</si>
  <si>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</si>
  <si>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</si>
  <si>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</si>
  <si>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</si>
  <si>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</si>
  <si>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Damen</t>
  </si>
  <si>
    <t>Verein</t>
  </si>
  <si>
    <t>Wes</t>
  </si>
  <si>
    <t>Pei</t>
  </si>
  <si>
    <t xml:space="preserve">Herren </t>
  </si>
  <si>
    <t>n.a.</t>
  </si>
  <si>
    <t>Dor</t>
  </si>
  <si>
    <t>Mag</t>
  </si>
  <si>
    <t>10.</t>
  </si>
  <si>
    <t>Neh</t>
  </si>
  <si>
    <t>11.</t>
  </si>
  <si>
    <t>12.</t>
  </si>
  <si>
    <t>Loh</t>
  </si>
  <si>
    <t>13.</t>
  </si>
  <si>
    <t>14.</t>
  </si>
  <si>
    <t>15.</t>
  </si>
  <si>
    <t>Kün</t>
  </si>
  <si>
    <t>16.</t>
  </si>
  <si>
    <t>17.</t>
  </si>
  <si>
    <t>18.</t>
  </si>
  <si>
    <t>Cel</t>
  </si>
  <si>
    <t>19.</t>
  </si>
  <si>
    <t>Wob</t>
  </si>
  <si>
    <t>Senioren W. I</t>
  </si>
  <si>
    <t>Büt</t>
  </si>
  <si>
    <t>Senioren W. II</t>
  </si>
  <si>
    <t>Elm</t>
  </si>
  <si>
    <t>Elb</t>
  </si>
  <si>
    <t>Senioren M. I</t>
  </si>
  <si>
    <t>Han</t>
  </si>
  <si>
    <t xml:space="preserve">  </t>
  </si>
  <si>
    <t>BSa</t>
  </si>
  <si>
    <t>20.</t>
  </si>
  <si>
    <t>21.</t>
  </si>
  <si>
    <t>Senioren M. II</t>
  </si>
  <si>
    <t>Ste</t>
  </si>
  <si>
    <t>Kük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</si>
  <si>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</si>
  <si>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</si>
  <si>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</si>
  <si>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</si>
  <si>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</si>
  <si>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</si>
  <si>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</si>
  <si>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</si>
  <si>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</si>
  <si>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Schüler M.</t>
  </si>
  <si>
    <t>FdR.</t>
  </si>
  <si>
    <t>zum Stechen</t>
  </si>
  <si>
    <t>nicht angetreten</t>
  </si>
  <si>
    <t>n.St.</t>
  </si>
  <si>
    <t>nach Stechen</t>
  </si>
  <si>
    <t>1. Platz</t>
  </si>
  <si>
    <t>2. Platz</t>
  </si>
  <si>
    <t>3. Platz</t>
  </si>
  <si>
    <t>MC Möve Cuxhaven 1</t>
  </si>
  <si>
    <t>4. Platz</t>
  </si>
  <si>
    <t>5. Platz</t>
  </si>
  <si>
    <t>6. Platz</t>
  </si>
  <si>
    <t>7. Platz</t>
  </si>
  <si>
    <t>MC Möve Cuxhaven 2</t>
  </si>
  <si>
    <t>8. Platz</t>
  </si>
  <si>
    <t>9. Platz</t>
  </si>
  <si>
    <t>MGF Magdeburg</t>
  </si>
  <si>
    <t>D</t>
  </si>
  <si>
    <t>H</t>
  </si>
  <si>
    <t>Sw1</t>
  </si>
  <si>
    <t>Sw2</t>
  </si>
  <si>
    <t>Sm1</t>
  </si>
  <si>
    <t>Sm2</t>
  </si>
  <si>
    <t>Jm</t>
  </si>
  <si>
    <t>Jw</t>
  </si>
  <si>
    <t>Schm</t>
  </si>
  <si>
    <t>Schw</t>
  </si>
  <si>
    <t>Ges.</t>
  </si>
  <si>
    <t>MGC Bad Salzuflen</t>
  </si>
  <si>
    <t>HMC Büttgen</t>
  </si>
  <si>
    <t>MC "Möve" Cuxhaven</t>
  </si>
  <si>
    <t>BGC Diepholz</t>
  </si>
  <si>
    <t>MGC Dormagen-Brechten</t>
  </si>
  <si>
    <t>Elbhavelland</t>
  </si>
  <si>
    <t xml:space="preserve">MC Flora Elmshorn </t>
  </si>
  <si>
    <t xml:space="preserve">BGC Goslar                   </t>
  </si>
  <si>
    <t xml:space="preserve">MGC Göttingen </t>
  </si>
  <si>
    <t xml:space="preserve">BGC Hannover  </t>
  </si>
  <si>
    <t xml:space="preserve">MGC Kassel-Vellmar             </t>
  </si>
  <si>
    <t>TSV Kücknitz</t>
  </si>
  <si>
    <t>MC Tiger Künsebeck</t>
  </si>
  <si>
    <t>VFL Lohbrügge</t>
  </si>
  <si>
    <t>MSK Neheim-Hüsten</t>
  </si>
  <si>
    <t>BGC Bad Nenndorf</t>
  </si>
  <si>
    <t>Niendorfer MC</t>
  </si>
  <si>
    <t>OKi</t>
  </si>
  <si>
    <t>MGC Olympia Kiel</t>
  </si>
  <si>
    <t>MGC Peine</t>
  </si>
  <si>
    <t>TSV Salzgitter</t>
  </si>
  <si>
    <t>TVT</t>
  </si>
  <si>
    <t>TV Trappenkamp</t>
  </si>
  <si>
    <t>PSV Steyr</t>
  </si>
  <si>
    <t>MSC Wesel</t>
  </si>
  <si>
    <t xml:space="preserve">BGC Wolfsburg  </t>
  </si>
  <si>
    <t>Willenbockel</t>
  </si>
  <si>
    <t>Raschke-Dejoks</t>
  </si>
  <si>
    <t>Isabell</t>
  </si>
  <si>
    <t>Bothmann</t>
  </si>
  <si>
    <t>Jasmin</t>
  </si>
  <si>
    <t>Buchholz</t>
  </si>
  <si>
    <t>Bruelheide</t>
  </si>
  <si>
    <t>Rouven</t>
  </si>
  <si>
    <t>Ehm</t>
  </si>
  <si>
    <t>Christoph</t>
  </si>
  <si>
    <t>Somnitz</t>
  </si>
  <si>
    <t>Christian</t>
  </si>
  <si>
    <t>Betzien</t>
  </si>
  <si>
    <t>Andre</t>
  </si>
  <si>
    <t>Dejoks</t>
  </si>
  <si>
    <t>Rene</t>
  </si>
  <si>
    <t>Sperling</t>
  </si>
  <si>
    <t>Sascha</t>
  </si>
  <si>
    <t>Patrick</t>
  </si>
  <si>
    <t>Heine</t>
  </si>
  <si>
    <t>Sebastian</t>
  </si>
  <si>
    <t>Pape</t>
  </si>
  <si>
    <t>Diener</t>
  </si>
  <si>
    <t>Manuel</t>
  </si>
  <si>
    <t>Obermeier</t>
  </si>
  <si>
    <t>Max</t>
  </si>
  <si>
    <t>Sven</t>
  </si>
  <si>
    <t>Gerlach</t>
  </si>
  <si>
    <t>Markus</t>
  </si>
  <si>
    <t>Kirscht</t>
  </si>
  <si>
    <t>Tobias</t>
  </si>
  <si>
    <t>Oldhafer</t>
  </si>
  <si>
    <t>Torben</t>
  </si>
  <si>
    <t>Stelzer</t>
  </si>
  <si>
    <t>Kai</t>
  </si>
  <si>
    <t>Lars</t>
  </si>
  <si>
    <t>Alexander</t>
  </si>
  <si>
    <t>Hannmann</t>
  </si>
  <si>
    <t>Jörg</t>
  </si>
  <si>
    <t>Wietz</t>
  </si>
  <si>
    <t>Florian</t>
  </si>
  <si>
    <t>Arendt</t>
  </si>
  <si>
    <t>Lepa</t>
  </si>
  <si>
    <t>Björn</t>
  </si>
  <si>
    <t>Grossmann</t>
  </si>
  <si>
    <t>Lennart</t>
  </si>
  <si>
    <t>Kleiner</t>
  </si>
  <si>
    <t>Tristian</t>
  </si>
  <si>
    <t>Nelles</t>
  </si>
  <si>
    <t>Benjamin</t>
  </si>
  <si>
    <t>Bähr</t>
  </si>
  <si>
    <t>Neidenberger</t>
  </si>
  <si>
    <t>Luis</t>
  </si>
  <si>
    <t>Brandt</t>
  </si>
  <si>
    <t>Tjark-Emilian</t>
  </si>
  <si>
    <t>31.</t>
  </si>
  <si>
    <t>32.</t>
  </si>
  <si>
    <t>33.</t>
  </si>
  <si>
    <t>34.</t>
  </si>
  <si>
    <t>35.</t>
  </si>
  <si>
    <t>36.</t>
  </si>
  <si>
    <t>37.</t>
  </si>
  <si>
    <t>Depke</t>
  </si>
  <si>
    <t>Marko</t>
  </si>
  <si>
    <t>Stefan</t>
  </si>
  <si>
    <t>Kampmann</t>
  </si>
  <si>
    <t>Michael</t>
  </si>
  <si>
    <t>Landwehr</t>
  </si>
  <si>
    <t>Schröder</t>
  </si>
  <si>
    <t>Matthias</t>
  </si>
  <si>
    <t>Dirk</t>
  </si>
  <si>
    <t>Ralf</t>
  </si>
  <si>
    <t>Joachim</t>
  </si>
  <si>
    <t>Schulz</t>
  </si>
  <si>
    <t>Hans-Jürgen</t>
  </si>
  <si>
    <t>Wustrack</t>
  </si>
  <si>
    <t>Andreas</t>
  </si>
  <si>
    <t>Brandstettner</t>
  </si>
  <si>
    <t>Uwe</t>
  </si>
  <si>
    <t>Bachmann</t>
  </si>
  <si>
    <t>Peter</t>
  </si>
  <si>
    <t>Hasse</t>
  </si>
  <si>
    <t>Hennies</t>
  </si>
  <si>
    <t>Holger</t>
  </si>
  <si>
    <t>Weidner</t>
  </si>
  <si>
    <t>Ingo</t>
  </si>
  <si>
    <t>Riemann</t>
  </si>
  <si>
    <t>Umbach</t>
  </si>
  <si>
    <t>Hoppe</t>
  </si>
  <si>
    <t>Mike</t>
  </si>
  <si>
    <t>Heinisch</t>
  </si>
  <si>
    <t>Marco</t>
  </si>
  <si>
    <t>Theden</t>
  </si>
  <si>
    <t>Jan-Christoph</t>
  </si>
  <si>
    <t>Old</t>
  </si>
  <si>
    <t>Frank</t>
  </si>
  <si>
    <t>Quandt</t>
  </si>
  <si>
    <t>Spandau</t>
  </si>
  <si>
    <t>Kissinger</t>
  </si>
  <si>
    <t>Schäning</t>
  </si>
  <si>
    <t>Vedder</t>
  </si>
  <si>
    <t>Ralph</t>
  </si>
  <si>
    <t>Clasen</t>
  </si>
  <si>
    <t>Tim</t>
  </si>
  <si>
    <t>Fischer</t>
  </si>
  <si>
    <t>Marcus</t>
  </si>
  <si>
    <t>Bernd</t>
  </si>
  <si>
    <t>Lothar</t>
  </si>
  <si>
    <t>Heynen</t>
  </si>
  <si>
    <t>Lührs</t>
  </si>
  <si>
    <t>Werner</t>
  </si>
  <si>
    <t>Minuth</t>
  </si>
  <si>
    <t>Karl-Heinz</t>
  </si>
  <si>
    <t>Müller</t>
  </si>
  <si>
    <t>Wolfgang</t>
  </si>
  <si>
    <t>Pahl</t>
  </si>
  <si>
    <t>Heinz</t>
  </si>
  <si>
    <t>Köhler</t>
  </si>
  <si>
    <t>Lorenz</t>
  </si>
  <si>
    <t>Reinicke</t>
  </si>
  <si>
    <t>Hake</t>
  </si>
  <si>
    <t>Siegfried</t>
  </si>
  <si>
    <t>Busche</t>
  </si>
  <si>
    <t>Philip</t>
  </si>
  <si>
    <t>Nowsky</t>
  </si>
  <si>
    <t>v.d.Knesebeck</t>
  </si>
  <si>
    <t>Rainer</t>
  </si>
  <si>
    <t>Heerich</t>
  </si>
  <si>
    <t xml:space="preserve">Brandis               </t>
  </si>
  <si>
    <t>Hans-Joachim</t>
  </si>
  <si>
    <t>Walter</t>
  </si>
  <si>
    <t>Lüd</t>
  </si>
  <si>
    <t>Ronald</t>
  </si>
  <si>
    <t>Badtke</t>
  </si>
  <si>
    <t>Gerhardt</t>
  </si>
  <si>
    <t>Wullhorst</t>
  </si>
  <si>
    <t>Steier</t>
  </si>
  <si>
    <t>Kunz</t>
  </si>
  <si>
    <t>Seher</t>
  </si>
  <si>
    <t>Gerald</t>
  </si>
  <si>
    <t>Schwarz</t>
  </si>
  <si>
    <t>Günter</t>
  </si>
  <si>
    <t>Bettina</t>
  </si>
  <si>
    <t>Michaela</t>
  </si>
  <si>
    <t>Sabine</t>
  </si>
  <si>
    <t>Riebesam</t>
  </si>
  <si>
    <t>Pia</t>
  </si>
  <si>
    <t>Marion</t>
  </si>
  <si>
    <t>Kirsten</t>
  </si>
  <si>
    <t>Andrea</t>
  </si>
  <si>
    <t>Peucker</t>
  </si>
  <si>
    <t>Viola</t>
  </si>
  <si>
    <t>Petra</t>
  </si>
  <si>
    <t>Warnecke</t>
  </si>
  <si>
    <t>Jenifer</t>
  </si>
  <si>
    <t>Nicole</t>
  </si>
  <si>
    <t>Mitschke</t>
  </si>
  <si>
    <t>Claudia</t>
  </si>
  <si>
    <t>Karin</t>
  </si>
  <si>
    <t>Jahrmärker</t>
  </si>
  <si>
    <t>Uta</t>
  </si>
  <si>
    <t>Michna</t>
  </si>
  <si>
    <t>Sigrid</t>
  </si>
  <si>
    <t>Christina</t>
  </si>
  <si>
    <t>Päuser</t>
  </si>
  <si>
    <t>Cornelia</t>
  </si>
  <si>
    <t>Fahrenkrog</t>
  </si>
  <si>
    <t>Kampe</t>
  </si>
  <si>
    <t xml:space="preserve">Opitz                  </t>
  </si>
  <si>
    <t>Brigitte</t>
  </si>
  <si>
    <t>10. Platz</t>
  </si>
  <si>
    <t>11. Platz</t>
  </si>
  <si>
    <t>12. Platz</t>
  </si>
  <si>
    <t>13. Platz</t>
  </si>
  <si>
    <t>14. Platz</t>
  </si>
  <si>
    <t>15. Platz</t>
  </si>
  <si>
    <t>16. Platz</t>
  </si>
  <si>
    <t>17. Platz</t>
  </si>
  <si>
    <t>18. Platz</t>
  </si>
  <si>
    <t>Lüdenscheid</t>
  </si>
  <si>
    <t>MGC Bad Oldesloe</t>
  </si>
  <si>
    <t>MGC Lohfelden</t>
  </si>
  <si>
    <t>VFL</t>
  </si>
  <si>
    <t>Bad Nenndorf</t>
  </si>
  <si>
    <t>BGC Celle 1</t>
  </si>
  <si>
    <t>MC Bad Salzuflen 1</t>
  </si>
  <si>
    <t>BGC Celle 2</t>
  </si>
  <si>
    <t>MC Bad Salzuflen 2</t>
  </si>
  <si>
    <t>MC Möve Cuxhaven 3</t>
  </si>
  <si>
    <t>Brökemeier</t>
  </si>
  <si>
    <t>Jürs</t>
  </si>
  <si>
    <t>Gabriele</t>
  </si>
  <si>
    <t>BSA</t>
  </si>
  <si>
    <t>Kreitz</t>
  </si>
  <si>
    <t>Dickes</t>
  </si>
  <si>
    <t>Robin</t>
  </si>
  <si>
    <t>Wischeropp</t>
  </si>
  <si>
    <t>Karsten</t>
  </si>
  <si>
    <t>Fuchs</t>
  </si>
  <si>
    <t>Raschke</t>
  </si>
  <si>
    <t>Marcel</t>
  </si>
  <si>
    <t>Wesemann</t>
  </si>
  <si>
    <t>Dennis</t>
  </si>
  <si>
    <t>Erik</t>
  </si>
  <si>
    <t>Dettmer-Melendez</t>
  </si>
  <si>
    <t>Patorra</t>
  </si>
  <si>
    <t>Wolff</t>
  </si>
  <si>
    <t>Julian</t>
  </si>
  <si>
    <t>Kniesch</t>
  </si>
  <si>
    <t>Katja</t>
  </si>
  <si>
    <t>Otten</t>
  </si>
  <si>
    <t>Kritsch</t>
  </si>
  <si>
    <t>Susanne</t>
  </si>
  <si>
    <t>Heiliger</t>
  </si>
  <si>
    <t>Ursula</t>
  </si>
  <si>
    <t>Gabi</t>
  </si>
  <si>
    <t>Heublein</t>
  </si>
  <si>
    <t>Silvia</t>
  </si>
  <si>
    <t>Kjell-Jonne</t>
  </si>
  <si>
    <t>Jonas</t>
  </si>
  <si>
    <t>Grishutina</t>
  </si>
  <si>
    <t>Georgi</t>
  </si>
  <si>
    <t>Christopher</t>
  </si>
  <si>
    <t>Rei</t>
  </si>
  <si>
    <t>Poser</t>
  </si>
  <si>
    <t>Kirpal</t>
  </si>
  <si>
    <t>Jasper</t>
  </si>
  <si>
    <t>Wesselmäcking</t>
  </si>
  <si>
    <t>Volker</t>
  </si>
  <si>
    <t>Schindler</t>
  </si>
  <si>
    <t>Dieter</t>
  </si>
  <si>
    <t>Jürgen</t>
  </si>
  <si>
    <t>Hans</t>
  </si>
  <si>
    <t>Goldenbow</t>
  </si>
  <si>
    <t>Henseler</t>
  </si>
  <si>
    <t>Stephan</t>
  </si>
  <si>
    <t>Koslowski</t>
  </si>
  <si>
    <t>Anastasia</t>
  </si>
  <si>
    <t>Engelmann</t>
  </si>
  <si>
    <t>Weddle</t>
  </si>
  <si>
    <t>MGC Göttingen 1</t>
  </si>
  <si>
    <t>v.d. Knesebeck</t>
  </si>
  <si>
    <t>Wriedt</t>
  </si>
  <si>
    <t>Wodok</t>
  </si>
  <si>
    <t>Schielke</t>
  </si>
  <si>
    <t>Martin</t>
  </si>
  <si>
    <t>v. Beuningen</t>
  </si>
  <si>
    <t>Kay</t>
  </si>
  <si>
    <t>Heerich, Ralph</t>
  </si>
  <si>
    <t>Busche, Philip</t>
  </si>
  <si>
    <t>Engelmann, Uwe</t>
  </si>
  <si>
    <t>Krane</t>
  </si>
  <si>
    <t>Melissa</t>
  </si>
  <si>
    <t>Widrea</t>
  </si>
  <si>
    <t>Harald jun.</t>
  </si>
  <si>
    <t>Heublein, Silvia</t>
  </si>
  <si>
    <t>Quandt, Frank</t>
  </si>
  <si>
    <t>Bähr, Sascha</t>
  </si>
  <si>
    <t>Becker</t>
  </si>
  <si>
    <t>Ren</t>
  </si>
  <si>
    <t>Krost</t>
  </si>
  <si>
    <t>Dietger</t>
  </si>
  <si>
    <t>Horn</t>
  </si>
  <si>
    <t>BGC Wolfsburg 1</t>
  </si>
  <si>
    <t>MGC Dormagen- Brechten</t>
  </si>
  <si>
    <t>Jugend M</t>
  </si>
  <si>
    <t>Schröder, Matthias</t>
  </si>
  <si>
    <t>Heinisch, Werner</t>
  </si>
  <si>
    <t>Brandstettner, Uwe</t>
  </si>
  <si>
    <t>Voß</t>
  </si>
  <si>
    <t>Mylius</t>
  </si>
  <si>
    <t xml:space="preserve">Ergebnisliste vom 48. Celler Hallenturnier        </t>
  </si>
  <si>
    <t xml:space="preserve"> 01.03.2024- 03.03.2024</t>
  </si>
  <si>
    <t>19. Platz</t>
  </si>
  <si>
    <t>20. Platz</t>
  </si>
  <si>
    <t>21. Platz</t>
  </si>
  <si>
    <t>Flora Elmshorn</t>
  </si>
  <si>
    <t>BGC Hannover 1</t>
  </si>
  <si>
    <t>MGC Göttingen 2</t>
  </si>
  <si>
    <t>TSV Salzgitter 1</t>
  </si>
  <si>
    <t>Bädge</t>
  </si>
  <si>
    <t>Richard</t>
  </si>
  <si>
    <t>TSV Salgitter 2</t>
  </si>
  <si>
    <t>TSV Salzgitter 3</t>
  </si>
  <si>
    <t>BGC Wolfsburg 2</t>
  </si>
  <si>
    <t>Hackenberg</t>
  </si>
  <si>
    <t>Willi</t>
  </si>
  <si>
    <t>Hackenberg, Willi</t>
  </si>
  <si>
    <t>Reinicke, Frank</t>
  </si>
  <si>
    <t>Heynen, Peter</t>
  </si>
  <si>
    <t>TSV Salzgitter 2</t>
  </si>
  <si>
    <t>Raschke-Dejoks, Isabel</t>
  </si>
  <si>
    <t>Neheim-Hüsten</t>
  </si>
  <si>
    <t>NeH</t>
  </si>
  <si>
    <t>Mai</t>
  </si>
  <si>
    <t>MGC Mainz</t>
  </si>
  <si>
    <t>Oly</t>
  </si>
  <si>
    <t>Reinickendorf</t>
  </si>
  <si>
    <t>Peter Heynen</t>
  </si>
  <si>
    <t>Keine</t>
  </si>
  <si>
    <t>Detlef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</si>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</sst>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.000"/>
  </numFmts>
  <fonts count="23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sz val="12"/>
      <color rgb="FF000000"/>
      <name val="MS Sans Serif"/>
      <family val="2"/>
    </font>
    <font>
      <b/>
      <sz val="12"/>
      <color rgb="FF000000"/>
      <name val="MS Sans Serif"/>
      <family val="2"/>
    </font>
    <font>
      <b/>
      <i/>
      <sz val="12"/>
      <color rgb="FF000000"/>
      <name val="MS Sans Serif"/>
      <family val="2"/>
    </font>
    <font>
      <b/>
      <sz val="14"/>
      <color rgb="FF000000"/>
      <name val="MS Sans Serif"/>
      <family val="2"/>
    </font>
    <font>
      <sz val="10"/>
      <color rgb="FF000000"/>
      <name val="MS Sans Serif"/>
      <family val="2"/>
    </font>
    <font>
      <b/>
      <sz val="18"/>
      <color rgb="FF000000"/>
      <name val="Arial"/>
      <family val="2"/>
    </font>
    <font>
      <b/>
      <sz val="13.5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0000"/>
      <name val="MS Sans Serif"/>
      <family val="2"/>
    </font>
    <font>
      <sz val="11"/>
      <color rgb="FF000000"/>
      <name val="Liberation Sans1"/>
    </font>
    <font>
      <sz val="12"/>
      <color rgb="FF000000"/>
      <name val="MS Sans Serif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MS Sans Serif"/>
    </font>
    <font>
      <b/>
      <sz val="12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69">
    <xf numFmtId="0" fontId="0" fillId="0" borderId="0" xfId="0"/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49" fontId="0" fillId="0" borderId="0" xfId="0" applyNumberFormat="1"/>
    <xf numFmtId="0" fontId="1" fillId="0" borderId="5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7" xfId="0" applyBorder="1"/>
    <xf numFmtId="0" fontId="6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0" fontId="19" fillId="0" borderId="0" xfId="0" applyFont="1"/>
    <xf numFmtId="0" fontId="2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0" xfId="0" applyFont="1" applyAlignment="1" applyProtection="1">
      <alignment horizontal="center"/>
      <protection locked="0"/>
    </xf>
    <xf numFmtId="0" fontId="0" fillId="0" borderId="3" xfId="0" applyBorder="1"/>
    <xf numFmtId="0" fontId="4" fillId="0" borderId="2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99"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  <dxf>
      <font>
        <color rgb="FF00B0F0"/>
      </font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2"/>
  <sheetViews>
    <sheetView tabSelected="1" view="pageBreakPreview" zoomScaleNormal="100" zoomScaleSheetLayoutView="100" zoomScalePageLayoutView="75" workbookViewId="0">
      <selection activeCell="O165" sqref="O165"/>
    </sheetView>
  </sheetViews>
  <sheetFormatPr baseColWidth="10" defaultColWidth="11.44140625" defaultRowHeight="15.6"/>
  <cols>
    <col min="1" max="1" width="5.5546875" style="20" bestFit="1" customWidth="1"/>
    <col min="2" max="2" width="10.33203125" style="20" bestFit="1" customWidth="1"/>
    <col min="3" max="3" width="20.88671875" style="1" bestFit="1" customWidth="1"/>
    <col min="4" max="4" width="18.33203125" style="1" customWidth="1"/>
    <col min="5" max="5" width="8.6640625" style="1" customWidth="1"/>
    <col min="6" max="6" width="8.6640625" style="13" customWidth="1"/>
    <col min="7" max="8" width="8.6640625" style="2" customWidth="1"/>
    <col min="9" max="9" width="10.6640625" style="2" customWidth="1"/>
    <col min="10" max="10" width="10.88671875" style="2" customWidth="1"/>
    <col min="11" max="11" width="8.6640625" style="16" customWidth="1"/>
    <col min="12" max="12" width="9.6640625" style="14" customWidth="1"/>
    <col min="13" max="13" width="6.6640625" style="5" customWidth="1"/>
    <col min="14" max="14" width="5.88671875" style="5" customWidth="1"/>
    <col min="15" max="15" width="8.44140625" style="3" bestFit="1" customWidth="1"/>
    <col min="16" max="16" width="3.88671875" style="3" customWidth="1"/>
    <col min="17" max="18" width="11.44140625" style="3"/>
    <col min="19" max="19" width="1.88671875" style="3" bestFit="1" customWidth="1"/>
    <col min="20" max="16384" width="11.44140625" style="3"/>
  </cols>
  <sheetData>
    <row r="1" spans="1:15" ht="22.8">
      <c r="A1" s="66" t="s">
        <v>412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>
      <c r="A2" s="67" t="s">
        <v>413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8" customFormat="1">
      <c r="A3" s="20"/>
      <c r="B3" s="20"/>
      <c r="C3" s="1"/>
      <c r="D3" s="1"/>
      <c r="E3" s="1"/>
      <c r="F3" s="3"/>
      <c r="G3" s="12"/>
      <c r="H3" s="12"/>
      <c r="I3" s="12"/>
      <c r="J3" s="12"/>
      <c r="K3" s="1"/>
      <c r="L3" s="9"/>
      <c r="M3" s="1"/>
      <c r="N3" s="1"/>
      <c r="O3" s="3"/>
    </row>
    <row r="4" spans="1:15" s="8" customFormat="1">
      <c r="A4" s="20"/>
      <c r="B4" s="20"/>
      <c r="C4" s="1"/>
      <c r="D4" s="1"/>
      <c r="E4" s="1"/>
      <c r="F4" s="3"/>
      <c r="G4" s="12"/>
      <c r="H4" s="12"/>
      <c r="I4" s="12"/>
      <c r="J4" s="12"/>
      <c r="K4" s="1"/>
      <c r="L4" s="9"/>
      <c r="M4" s="1"/>
      <c r="N4" s="1"/>
      <c r="O4" s="3"/>
    </row>
    <row r="5" spans="1:15" s="8" customFormat="1">
      <c r="A5" s="20"/>
      <c r="B5" s="20"/>
      <c r="C5" s="1"/>
      <c r="D5" s="1"/>
      <c r="E5" s="1"/>
      <c r="F5" s="3"/>
      <c r="G5" s="12"/>
      <c r="H5" s="12"/>
      <c r="I5" s="12"/>
      <c r="J5" s="12"/>
      <c r="K5" s="1"/>
      <c r="L5" s="9"/>
      <c r="M5" s="1"/>
      <c r="N5" s="1"/>
      <c r="O5" s="3"/>
    </row>
    <row r="6" spans="1:15" s="7" customFormat="1">
      <c r="A6" s="20"/>
      <c r="B6" s="20"/>
      <c r="C6" s="6" t="s">
        <v>0</v>
      </c>
      <c r="D6" s="6" t="s">
        <v>430</v>
      </c>
      <c r="E6" s="64"/>
      <c r="F6" s="64"/>
      <c r="G6" s="64"/>
      <c r="H6" s="64" t="s">
        <v>1</v>
      </c>
      <c r="I6" s="64"/>
      <c r="J6" s="64"/>
      <c r="K6" s="21"/>
      <c r="L6" s="9"/>
      <c r="M6" s="1"/>
      <c r="N6" s="1"/>
      <c r="O6" s="1"/>
    </row>
    <row r="7" spans="1:15" s="7" customFormat="1">
      <c r="A7" s="20"/>
      <c r="B7" s="20"/>
      <c r="C7" s="6"/>
      <c r="D7" s="6"/>
      <c r="E7" s="11"/>
      <c r="F7" s="11"/>
      <c r="G7" s="11"/>
      <c r="H7" s="11"/>
      <c r="I7" s="11"/>
      <c r="J7" s="11"/>
      <c r="K7" s="21"/>
      <c r="L7" s="9"/>
      <c r="M7" s="1"/>
      <c r="N7" s="1"/>
      <c r="O7" s="1"/>
    </row>
    <row r="8" spans="1:15" s="7" customFormat="1">
      <c r="A8" s="20"/>
      <c r="B8" s="20"/>
      <c r="C8" s="6" t="s">
        <v>2</v>
      </c>
      <c r="D8" s="68" t="s">
        <v>3</v>
      </c>
      <c r="E8" s="68"/>
      <c r="F8" s="68"/>
      <c r="G8" s="11"/>
      <c r="H8" s="68" t="s">
        <v>4</v>
      </c>
      <c r="I8" s="68"/>
      <c r="J8" s="68"/>
      <c r="K8" s="21"/>
      <c r="L8" s="9"/>
      <c r="M8" s="1"/>
      <c r="N8" s="1"/>
      <c r="O8" s="1"/>
    </row>
    <row r="9" spans="1:15" s="7" customFormat="1">
      <c r="A9" s="20"/>
      <c r="B9" s="20"/>
      <c r="C9" s="10" t="s">
        <v>5</v>
      </c>
      <c r="D9" s="48" t="s">
        <v>389</v>
      </c>
      <c r="E9" s="48"/>
      <c r="F9" s="21"/>
      <c r="G9" s="11"/>
      <c r="H9" s="64" t="s">
        <v>407</v>
      </c>
      <c r="I9" s="64"/>
      <c r="J9" s="64"/>
      <c r="K9" s="1"/>
      <c r="L9" s="21"/>
      <c r="M9" s="1"/>
      <c r="N9" s="1"/>
      <c r="O9" s="1"/>
    </row>
    <row r="10" spans="1:15" s="7" customFormat="1">
      <c r="A10" s="20"/>
      <c r="B10" s="20"/>
      <c r="C10" s="10" t="s">
        <v>7</v>
      </c>
      <c r="D10" s="11" t="s">
        <v>390</v>
      </c>
      <c r="E10" s="1"/>
      <c r="F10" s="21"/>
      <c r="G10" s="11"/>
      <c r="H10" s="64" t="s">
        <v>408</v>
      </c>
      <c r="I10" s="64"/>
      <c r="J10" s="64"/>
      <c r="K10" s="1"/>
      <c r="L10" s="21"/>
      <c r="M10" s="1"/>
      <c r="N10" s="1"/>
      <c r="O10" s="1"/>
    </row>
    <row r="11" spans="1:15" s="7" customFormat="1">
      <c r="A11" s="20"/>
      <c r="B11" s="20"/>
      <c r="C11" s="10" t="s">
        <v>7</v>
      </c>
      <c r="D11" s="11" t="s">
        <v>391</v>
      </c>
      <c r="E11" s="1"/>
      <c r="F11" s="21"/>
      <c r="G11" s="11"/>
      <c r="H11" s="64" t="s">
        <v>409</v>
      </c>
      <c r="I11" s="64"/>
      <c r="J11" s="64"/>
      <c r="K11" s="1"/>
      <c r="L11" s="21"/>
      <c r="M11" s="1"/>
      <c r="N11" s="1"/>
      <c r="O11" s="1"/>
    </row>
    <row r="12" spans="1:15" s="7" customFormat="1">
      <c r="A12" s="20"/>
      <c r="B12" s="20"/>
      <c r="C12" s="1"/>
      <c r="D12" s="6"/>
      <c r="E12" s="11"/>
      <c r="F12" s="11"/>
      <c r="G12" s="11"/>
      <c r="H12" s="11"/>
      <c r="I12" s="11"/>
      <c r="J12" s="11"/>
      <c r="K12" s="21"/>
      <c r="L12" s="9"/>
      <c r="M12" s="1"/>
      <c r="N12" s="1"/>
      <c r="O12" s="1"/>
    </row>
    <row r="13" spans="1:15" s="7" customFormat="1">
      <c r="A13" s="20"/>
      <c r="B13" s="20"/>
      <c r="C13" s="1"/>
      <c r="D13" s="68" t="s">
        <v>10</v>
      </c>
      <c r="E13" s="68"/>
      <c r="F13" s="68"/>
      <c r="G13" s="11"/>
      <c r="H13" s="68" t="s">
        <v>11</v>
      </c>
      <c r="I13" s="68"/>
      <c r="J13" s="68"/>
      <c r="K13" s="21"/>
      <c r="L13" s="9"/>
      <c r="M13" s="1"/>
      <c r="N13" s="1"/>
      <c r="O13" s="1"/>
    </row>
    <row r="14" spans="1:15" s="7" customFormat="1">
      <c r="A14" s="20"/>
      <c r="B14" s="20"/>
      <c r="C14" s="10" t="s">
        <v>5</v>
      </c>
      <c r="D14" s="11" t="s">
        <v>397</v>
      </c>
      <c r="F14" s="21"/>
      <c r="G14" s="11"/>
      <c r="H14" s="64" t="s">
        <v>428</v>
      </c>
      <c r="I14" s="64"/>
      <c r="J14" s="64"/>
      <c r="K14" s="1"/>
      <c r="L14" s="21"/>
      <c r="M14" s="1"/>
      <c r="N14" s="1"/>
      <c r="O14" s="1"/>
    </row>
    <row r="15" spans="1:15" s="7" customFormat="1">
      <c r="A15" s="20"/>
      <c r="B15" s="20"/>
      <c r="C15" s="10" t="s">
        <v>7</v>
      </c>
      <c r="D15" s="11" t="s">
        <v>396</v>
      </c>
      <c r="E15" s="1"/>
      <c r="F15" s="21"/>
      <c r="G15" s="11"/>
      <c r="H15" s="64" t="s">
        <v>432</v>
      </c>
      <c r="I15" s="64"/>
      <c r="J15" s="64"/>
      <c r="K15" s="1"/>
      <c r="L15" s="21"/>
      <c r="M15" s="1"/>
      <c r="N15" s="1"/>
      <c r="O15" s="1"/>
    </row>
    <row r="16" spans="1:15" s="7" customFormat="1">
      <c r="A16" s="20"/>
      <c r="B16" s="20"/>
      <c r="C16" s="10" t="s">
        <v>7</v>
      </c>
      <c r="D16" s="11" t="s">
        <v>398</v>
      </c>
      <c r="E16" s="1"/>
      <c r="F16" s="21"/>
      <c r="G16" s="11"/>
      <c r="H16" s="64" t="s">
        <v>429</v>
      </c>
      <c r="I16" s="64"/>
      <c r="J16" s="64"/>
      <c r="K16" s="1"/>
      <c r="L16" s="21"/>
      <c r="M16" s="1"/>
      <c r="N16" s="1"/>
      <c r="O16" s="1"/>
    </row>
    <row r="17" spans="1:15" s="7" customFormat="1">
      <c r="A17" s="20"/>
      <c r="B17" s="20"/>
      <c r="C17" s="1"/>
      <c r="D17" s="6"/>
      <c r="E17" s="11"/>
      <c r="F17" s="11"/>
      <c r="G17" s="11"/>
      <c r="H17" s="11"/>
      <c r="I17" s="11"/>
      <c r="J17" s="11"/>
      <c r="K17" s="21"/>
      <c r="L17" s="9"/>
      <c r="M17" s="1"/>
      <c r="N17" s="1"/>
      <c r="O17" s="1"/>
    </row>
    <row r="18" spans="1:15" s="7" customFormat="1">
      <c r="A18" s="20"/>
      <c r="B18" s="20"/>
      <c r="C18" s="6" t="s">
        <v>17</v>
      </c>
      <c r="D18" s="11" t="s">
        <v>18</v>
      </c>
      <c r="E18" s="32">
        <v>4</v>
      </c>
      <c r="F18" s="11" t="s">
        <v>19</v>
      </c>
      <c r="G18" s="11"/>
      <c r="H18" s="32">
        <v>147</v>
      </c>
      <c r="I18" s="11"/>
      <c r="J18" s="11" t="s">
        <v>20</v>
      </c>
      <c r="K18" s="32">
        <v>151</v>
      </c>
      <c r="L18" s="9"/>
      <c r="M18" s="1"/>
      <c r="N18" s="1"/>
      <c r="O18" s="1"/>
    </row>
    <row r="19" spans="1:15" s="7" customFormat="1">
      <c r="A19" s="20"/>
      <c r="B19" s="20"/>
      <c r="C19" s="6" t="s">
        <v>21</v>
      </c>
      <c r="D19" s="6"/>
      <c r="E19" s="1"/>
      <c r="F19" s="1"/>
      <c r="G19" s="6"/>
      <c r="H19" s="6"/>
      <c r="I19" s="6"/>
      <c r="J19" s="6"/>
      <c r="K19" s="1"/>
      <c r="L19" s="9"/>
      <c r="M19" s="1"/>
      <c r="N19" s="1"/>
      <c r="O19" s="1"/>
    </row>
    <row r="20" spans="1:15" s="7" customFormat="1">
      <c r="A20" s="20"/>
      <c r="B20" s="20"/>
      <c r="C20" s="6" t="s">
        <v>22</v>
      </c>
      <c r="D20" s="11" t="s">
        <v>440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7" customFormat="1">
      <c r="A21" s="20"/>
      <c r="B21" s="20"/>
      <c r="C21" s="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7" customFormat="1" ht="18">
      <c r="A22" s="8"/>
      <c r="B22" s="3"/>
      <c r="C22" s="65" t="s">
        <v>23</v>
      </c>
      <c r="D22" s="65"/>
      <c r="E22" s="4" t="s">
        <v>24</v>
      </c>
      <c r="F22" s="4" t="s">
        <v>25</v>
      </c>
      <c r="G22" s="4" t="s">
        <v>26</v>
      </c>
      <c r="H22" s="4" t="s">
        <v>27</v>
      </c>
      <c r="I22" s="4" t="s">
        <v>28</v>
      </c>
      <c r="J22" s="4" t="s">
        <v>29</v>
      </c>
      <c r="K22" s="4" t="s">
        <v>30</v>
      </c>
      <c r="L22" s="11"/>
      <c r="M22" s="11"/>
      <c r="N22" s="11"/>
      <c r="O22" s="11"/>
    </row>
    <row r="23" spans="1:15" s="7" customFormat="1">
      <c r="A23" s="8"/>
      <c r="B23" s="3"/>
      <c r="C23" s="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7" customFormat="1">
      <c r="A24" s="8"/>
      <c r="B24" s="3"/>
      <c r="C24" s="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7" customFormat="1">
      <c r="A25" s="20"/>
      <c r="B25" s="20"/>
      <c r="L25" s="1"/>
    </row>
    <row r="26" spans="1:15" s="7" customFormat="1" ht="16.2">
      <c r="A26" s="20" t="s">
        <v>31</v>
      </c>
      <c r="B26" s="20"/>
      <c r="C26" s="61" t="str">
        <f>'4er Mannschaften'!$J$81</f>
        <v>MGC Dormagen- Brechten</v>
      </c>
      <c r="D26" s="61"/>
      <c r="E26" s="2">
        <f>'4er Mannschaften'!M86</f>
        <v>88</v>
      </c>
      <c r="F26" s="2">
        <f>'4er Mannschaften'!N86</f>
        <v>86</v>
      </c>
      <c r="G26" s="2">
        <f>'4er Mannschaften'!O86</f>
        <v>84</v>
      </c>
      <c r="H26" s="2">
        <f>'4er Mannschaften'!P86</f>
        <v>83</v>
      </c>
      <c r="I26" s="4">
        <f t="shared" ref="I26:I46" si="0">SUM(E26:H26)</f>
        <v>341</v>
      </c>
      <c r="J26" s="45">
        <f t="shared" ref="J26:J46" si="1">SUM(I26)/16</f>
        <v>21.3125</v>
      </c>
      <c r="K26" s="15">
        <f t="shared" ref="K26:K46" si="2">IF(E26&gt;0,(MAX(E26:H26)-MIN(E26:H26)),"0")</f>
        <v>5</v>
      </c>
      <c r="L26" s="1"/>
    </row>
    <row r="27" spans="1:15" s="7" customFormat="1" ht="16.2">
      <c r="A27" s="20" t="s">
        <v>32</v>
      </c>
      <c r="B27" s="20"/>
      <c r="C27" s="61" t="str">
        <f>'4er Mannschaften'!$J$9</f>
        <v>MGC Göttingen 1</v>
      </c>
      <c r="D27" s="61"/>
      <c r="E27" s="2">
        <f>'4er Mannschaften'!M14</f>
        <v>84</v>
      </c>
      <c r="F27" s="2">
        <f>'4er Mannschaften'!N14</f>
        <v>92</v>
      </c>
      <c r="G27" s="2">
        <f>'4er Mannschaften'!O14</f>
        <v>91</v>
      </c>
      <c r="H27" s="2">
        <f>'4er Mannschaften'!P14</f>
        <v>91</v>
      </c>
      <c r="I27" s="4">
        <f t="shared" si="0"/>
        <v>358</v>
      </c>
      <c r="J27" s="45">
        <f t="shared" si="1"/>
        <v>22.375</v>
      </c>
      <c r="K27" s="15">
        <f t="shared" si="2"/>
        <v>8</v>
      </c>
      <c r="L27" s="1"/>
    </row>
    <row r="28" spans="1:15" s="7" customFormat="1" ht="16.2">
      <c r="A28" s="20" t="s">
        <v>33</v>
      </c>
      <c r="B28" s="20"/>
      <c r="C28" s="61" t="s">
        <v>424</v>
      </c>
      <c r="D28" s="61"/>
      <c r="E28" s="2">
        <f>'4er Mannschaften'!M158</f>
        <v>93</v>
      </c>
      <c r="F28" s="2">
        <f>'4er Mannschaften'!N158</f>
        <v>95</v>
      </c>
      <c r="G28" s="2">
        <f>'4er Mannschaften'!O158</f>
        <v>94</v>
      </c>
      <c r="H28" s="2">
        <f>'4er Mannschaften'!P158</f>
        <v>86</v>
      </c>
      <c r="I28" s="4">
        <f t="shared" si="0"/>
        <v>368</v>
      </c>
      <c r="J28" s="45">
        <f t="shared" si="1"/>
        <v>23</v>
      </c>
      <c r="K28" s="15">
        <f t="shared" si="2"/>
        <v>9</v>
      </c>
      <c r="L28" s="1"/>
    </row>
    <row r="29" spans="1:15" s="7" customFormat="1" ht="16.2">
      <c r="A29" s="20" t="s">
        <v>34</v>
      </c>
      <c r="B29" s="20"/>
      <c r="C29" s="61" t="str">
        <f>'4er Mannschaften'!$J$33</f>
        <v>Bad Nenndorf</v>
      </c>
      <c r="D29" s="61"/>
      <c r="E29" s="2">
        <f>'4er Mannschaften'!M38</f>
        <v>94</v>
      </c>
      <c r="F29" s="2">
        <f>'4er Mannschaften'!N38</f>
        <v>92</v>
      </c>
      <c r="G29" s="2">
        <f>'4er Mannschaften'!O38</f>
        <v>93</v>
      </c>
      <c r="H29" s="2">
        <f>'4er Mannschaften'!P38</f>
        <v>90</v>
      </c>
      <c r="I29" s="4">
        <f t="shared" si="0"/>
        <v>369</v>
      </c>
      <c r="J29" s="45">
        <f t="shared" si="1"/>
        <v>23.0625</v>
      </c>
      <c r="K29" s="15">
        <f t="shared" si="2"/>
        <v>4</v>
      </c>
      <c r="L29" s="1"/>
    </row>
    <row r="30" spans="1:15" s="7" customFormat="1" ht="16.2">
      <c r="A30" s="20" t="s">
        <v>35</v>
      </c>
      <c r="B30" s="20"/>
      <c r="C30" s="61" t="str">
        <f>'4er Mannschaften'!$J$17</f>
        <v>MC Möve Cuxhaven 1</v>
      </c>
      <c r="D30" s="61"/>
      <c r="E30" s="2">
        <f>'4er Mannschaften'!M22</f>
        <v>91</v>
      </c>
      <c r="F30" s="2">
        <f>'4er Mannschaften'!N22</f>
        <v>97</v>
      </c>
      <c r="G30" s="2">
        <f>'4er Mannschaften'!O22</f>
        <v>92</v>
      </c>
      <c r="H30" s="2">
        <f>'4er Mannschaften'!P22</f>
        <v>94</v>
      </c>
      <c r="I30" s="4">
        <f t="shared" si="0"/>
        <v>374</v>
      </c>
      <c r="J30" s="45">
        <f t="shared" si="1"/>
        <v>23.375</v>
      </c>
      <c r="K30" s="15">
        <f t="shared" si="2"/>
        <v>6</v>
      </c>
      <c r="L30" s="1"/>
    </row>
    <row r="31" spans="1:15" s="7" customFormat="1" ht="16.2">
      <c r="A31" s="20" t="s">
        <v>36</v>
      </c>
      <c r="B31" s="20"/>
      <c r="C31" s="61" t="str">
        <f>'4er Mannschaften'!$J$25</f>
        <v>BGC Celle 1</v>
      </c>
      <c r="D31" s="61"/>
      <c r="E31" s="2">
        <f>'4er Mannschaften'!M30</f>
        <v>97</v>
      </c>
      <c r="F31" s="2">
        <f>'4er Mannschaften'!N30</f>
        <v>93</v>
      </c>
      <c r="G31" s="2">
        <f>'4er Mannschaften'!O30</f>
        <v>91</v>
      </c>
      <c r="H31" s="2">
        <f>'4er Mannschaften'!P30</f>
        <v>93</v>
      </c>
      <c r="I31" s="4">
        <f t="shared" si="0"/>
        <v>374</v>
      </c>
      <c r="J31" s="45">
        <f t="shared" si="1"/>
        <v>23.375</v>
      </c>
      <c r="K31" s="15">
        <f t="shared" si="2"/>
        <v>6</v>
      </c>
      <c r="L31" s="1"/>
    </row>
    <row r="32" spans="1:15" s="7" customFormat="1" ht="16.2">
      <c r="A32" s="20" t="s">
        <v>37</v>
      </c>
      <c r="B32" s="20"/>
      <c r="C32" s="61" t="str">
        <f>'4er Mannschaften'!$J$1</f>
        <v>MGC Peine</v>
      </c>
      <c r="D32" s="61"/>
      <c r="E32" s="2">
        <f>'4er Mannschaften'!M6</f>
        <v>88</v>
      </c>
      <c r="F32" s="2">
        <f>'4er Mannschaften'!N6</f>
        <v>95</v>
      </c>
      <c r="G32" s="2">
        <f>'4er Mannschaften'!O6</f>
        <v>91</v>
      </c>
      <c r="H32" s="2">
        <f>'4er Mannschaften'!P6</f>
        <v>100</v>
      </c>
      <c r="I32" s="4">
        <f t="shared" si="0"/>
        <v>374</v>
      </c>
      <c r="J32" s="45">
        <f t="shared" si="1"/>
        <v>23.375</v>
      </c>
      <c r="K32" s="15">
        <f t="shared" si="2"/>
        <v>12</v>
      </c>
      <c r="L32" s="1"/>
    </row>
    <row r="33" spans="1:15" s="7" customFormat="1" ht="16.2">
      <c r="A33" s="20" t="s">
        <v>38</v>
      </c>
      <c r="B33" s="20"/>
      <c r="C33" s="61" t="str">
        <f>'4er Mannschaften'!$J$41</f>
        <v>BGC Wolfsburg 1</v>
      </c>
      <c r="D33" s="61"/>
      <c r="E33" s="2">
        <f>'4er Mannschaften'!M46</f>
        <v>95</v>
      </c>
      <c r="F33" s="2">
        <f>'4er Mannschaften'!N46</f>
        <v>85</v>
      </c>
      <c r="G33" s="2">
        <f>'4er Mannschaften'!O46</f>
        <v>98</v>
      </c>
      <c r="H33" s="2">
        <f>'4er Mannschaften'!P46</f>
        <v>97</v>
      </c>
      <c r="I33" s="4">
        <f t="shared" si="0"/>
        <v>375</v>
      </c>
      <c r="J33" s="45">
        <f t="shared" si="1"/>
        <v>23.4375</v>
      </c>
      <c r="K33" s="15">
        <f t="shared" si="2"/>
        <v>13</v>
      </c>
      <c r="L33" s="1"/>
    </row>
    <row r="34" spans="1:15" s="7" customFormat="1" ht="16.2">
      <c r="A34" s="20" t="s">
        <v>39</v>
      </c>
      <c r="B34" s="20"/>
      <c r="C34" s="61" t="str">
        <f>'4er Mannschaften'!$J$73</f>
        <v>MC Bad Salzuflen 1</v>
      </c>
      <c r="D34" s="61"/>
      <c r="E34" s="2">
        <f>'4er Mannschaften'!M78</f>
        <v>104</v>
      </c>
      <c r="F34" s="2">
        <f>'4er Mannschaften'!N78</f>
        <v>91</v>
      </c>
      <c r="G34" s="2">
        <f>'4er Mannschaften'!O78</f>
        <v>98</v>
      </c>
      <c r="H34" s="2">
        <f>'4er Mannschaften'!P78</f>
        <v>89</v>
      </c>
      <c r="I34" s="4">
        <f t="shared" si="0"/>
        <v>382</v>
      </c>
      <c r="J34" s="45">
        <f t="shared" si="1"/>
        <v>23.875</v>
      </c>
      <c r="K34" s="15">
        <f t="shared" si="2"/>
        <v>15</v>
      </c>
      <c r="L34" s="1"/>
    </row>
    <row r="35" spans="1:15" s="7" customFormat="1" ht="16.2">
      <c r="A35" s="20" t="s">
        <v>48</v>
      </c>
      <c r="B35" s="20"/>
      <c r="C35" s="61" t="s">
        <v>431</v>
      </c>
      <c r="D35" s="61"/>
      <c r="E35" s="2">
        <f>'4er Mannschaften'!M150</f>
        <v>101</v>
      </c>
      <c r="F35" s="2">
        <f>'4er Mannschaften'!N150</f>
        <v>90</v>
      </c>
      <c r="G35" s="2">
        <f>'4er Mannschaften'!O150</f>
        <v>92</v>
      </c>
      <c r="H35" s="2">
        <f>'4er Mannschaften'!P150</f>
        <v>105</v>
      </c>
      <c r="I35" s="4">
        <f t="shared" si="0"/>
        <v>388</v>
      </c>
      <c r="J35" s="45">
        <f t="shared" si="1"/>
        <v>24.25</v>
      </c>
      <c r="K35" s="15">
        <f t="shared" si="2"/>
        <v>15</v>
      </c>
      <c r="L35" s="1"/>
    </row>
    <row r="36" spans="1:15" s="8" customFormat="1" ht="16.2">
      <c r="A36" s="20" t="s">
        <v>50</v>
      </c>
      <c r="B36" s="20"/>
      <c r="C36" s="62" t="s">
        <v>417</v>
      </c>
      <c r="D36" s="62"/>
      <c r="E36" s="2">
        <f>'4er Mannschaften'!M126</f>
        <v>95</v>
      </c>
      <c r="F36" s="2">
        <f>'4er Mannschaften'!N126</f>
        <v>95</v>
      </c>
      <c r="G36" s="2">
        <f>'4er Mannschaften'!O126</f>
        <v>101</v>
      </c>
      <c r="H36" s="2">
        <f>'4er Mannschaften'!P126</f>
        <v>103</v>
      </c>
      <c r="I36" s="4">
        <f t="shared" si="0"/>
        <v>394</v>
      </c>
      <c r="J36" s="45">
        <f t="shared" si="1"/>
        <v>24.625</v>
      </c>
      <c r="K36" s="15">
        <f t="shared" si="2"/>
        <v>8</v>
      </c>
      <c r="L36" s="3"/>
    </row>
    <row r="37" spans="1:15" s="8" customFormat="1" ht="16.2">
      <c r="A37" s="20" t="s">
        <v>51</v>
      </c>
      <c r="B37" s="20"/>
      <c r="C37" s="61" t="str">
        <f>'4er Mannschaften'!$J$113</f>
        <v>MC Möve Cuxhaven 3</v>
      </c>
      <c r="D37" s="61"/>
      <c r="E37" s="2">
        <f>'4er Mannschaften'!M118</f>
        <v>103</v>
      </c>
      <c r="F37" s="2">
        <f>'4er Mannschaften'!N118</f>
        <v>96</v>
      </c>
      <c r="G37" s="2">
        <f>'4er Mannschaften'!O118</f>
        <v>100</v>
      </c>
      <c r="H37" s="2">
        <f>'4er Mannschaften'!P118</f>
        <v>96</v>
      </c>
      <c r="I37" s="4">
        <f t="shared" si="0"/>
        <v>395</v>
      </c>
      <c r="J37" s="45">
        <f t="shared" si="1"/>
        <v>24.6875</v>
      </c>
      <c r="K37" s="15">
        <f t="shared" si="2"/>
        <v>7</v>
      </c>
      <c r="L37" s="3"/>
    </row>
    <row r="38" spans="1:15" s="8" customFormat="1" ht="16.2">
      <c r="A38" s="20" t="s">
        <v>53</v>
      </c>
      <c r="B38" s="20"/>
      <c r="C38" s="63" t="s">
        <v>420</v>
      </c>
      <c r="D38" s="61"/>
      <c r="E38" s="2">
        <f>'4er Mannschaften'!M142</f>
        <v>92</v>
      </c>
      <c r="F38" s="2">
        <f>'4er Mannschaften'!N142</f>
        <v>97</v>
      </c>
      <c r="G38" s="2">
        <f>'4er Mannschaften'!O142</f>
        <v>108</v>
      </c>
      <c r="H38" s="2">
        <f>'4er Mannschaften'!P142</f>
        <v>99</v>
      </c>
      <c r="I38" s="4">
        <f t="shared" si="0"/>
        <v>396</v>
      </c>
      <c r="J38" s="45">
        <f t="shared" si="1"/>
        <v>24.75</v>
      </c>
      <c r="K38" s="15">
        <f t="shared" si="2"/>
        <v>16</v>
      </c>
      <c r="L38" s="3"/>
    </row>
    <row r="39" spans="1:15" s="8" customFormat="1" ht="16.2">
      <c r="A39" s="20" t="s">
        <v>54</v>
      </c>
      <c r="B39" s="20"/>
      <c r="C39" s="61" t="str">
        <f>'4er Mannschaften'!$J$97</f>
        <v>MC Möve Cuxhaven 2</v>
      </c>
      <c r="D39" s="61"/>
      <c r="E39" s="2">
        <f>'4er Mannschaften'!M102</f>
        <v>100</v>
      </c>
      <c r="F39" s="2">
        <f>'4er Mannschaften'!N102</f>
        <v>97</v>
      </c>
      <c r="G39" s="2">
        <f>'4er Mannschaften'!O102</f>
        <v>99</v>
      </c>
      <c r="H39" s="2">
        <f>'4er Mannschaften'!P102</f>
        <v>101</v>
      </c>
      <c r="I39" s="4">
        <f t="shared" si="0"/>
        <v>397</v>
      </c>
      <c r="J39" s="45">
        <f t="shared" si="1"/>
        <v>24.8125</v>
      </c>
      <c r="K39" s="15">
        <f t="shared" si="2"/>
        <v>4</v>
      </c>
      <c r="L39" s="3"/>
    </row>
    <row r="40" spans="1:15" s="8" customFormat="1" ht="16.2">
      <c r="A40" s="20" t="s">
        <v>55</v>
      </c>
      <c r="B40" s="20"/>
      <c r="C40" s="61" t="str">
        <f>'4er Mannschaften'!$J$57</f>
        <v>BGC Hannover 1</v>
      </c>
      <c r="D40" s="61"/>
      <c r="E40" s="2">
        <f>'4er Mannschaften'!M62</f>
        <v>95</v>
      </c>
      <c r="F40" s="2">
        <f>'4er Mannschaften'!N62</f>
        <v>104</v>
      </c>
      <c r="G40" s="2">
        <f>'4er Mannschaften'!O62</f>
        <v>102</v>
      </c>
      <c r="H40" s="2">
        <f>'4er Mannschaften'!P62</f>
        <v>97</v>
      </c>
      <c r="I40" s="4">
        <f t="shared" si="0"/>
        <v>398</v>
      </c>
      <c r="J40" s="45">
        <f t="shared" si="1"/>
        <v>24.875</v>
      </c>
      <c r="K40" s="15">
        <f t="shared" si="2"/>
        <v>9</v>
      </c>
      <c r="L40" s="3"/>
    </row>
    <row r="41" spans="1:15" s="8" customFormat="1" ht="16.2">
      <c r="A41" s="20" t="s">
        <v>57</v>
      </c>
      <c r="B41" s="20"/>
      <c r="C41" s="62" t="s">
        <v>425</v>
      </c>
      <c r="D41" s="62"/>
      <c r="E41" s="2">
        <f>'4er Mannschaften'!M166</f>
        <v>107</v>
      </c>
      <c r="F41" s="2">
        <f>'4er Mannschaften'!N166</f>
        <v>101</v>
      </c>
      <c r="G41" s="2">
        <f>'4er Mannschaften'!O166</f>
        <v>96</v>
      </c>
      <c r="H41" s="2">
        <f>'4er Mannschaften'!P166</f>
        <v>98</v>
      </c>
      <c r="I41" s="4">
        <f t="shared" si="0"/>
        <v>402</v>
      </c>
      <c r="J41" s="45">
        <f t="shared" si="1"/>
        <v>25.125</v>
      </c>
      <c r="K41" s="15">
        <f t="shared" si="2"/>
        <v>11</v>
      </c>
      <c r="L41" s="3"/>
    </row>
    <row r="42" spans="1:15" s="8" customFormat="1" ht="16.2">
      <c r="A42" s="20" t="s">
        <v>58</v>
      </c>
      <c r="B42" s="20" t="s">
        <v>21</v>
      </c>
      <c r="C42" s="62" t="s">
        <v>419</v>
      </c>
      <c r="D42" s="62"/>
      <c r="E42" s="2">
        <f>'4er Mannschaften'!M134</f>
        <v>115</v>
      </c>
      <c r="F42" s="2">
        <f>'4er Mannschaften'!N134</f>
        <v>98</v>
      </c>
      <c r="G42" s="2">
        <f>'4er Mannschaften'!O134</f>
        <v>94</v>
      </c>
      <c r="H42" s="2">
        <f>'4er Mannschaften'!P134</f>
        <v>97</v>
      </c>
      <c r="I42" s="4">
        <f t="shared" si="0"/>
        <v>404</v>
      </c>
      <c r="J42" s="45">
        <f t="shared" si="1"/>
        <v>25.25</v>
      </c>
      <c r="K42" s="15">
        <f t="shared" si="2"/>
        <v>21</v>
      </c>
      <c r="L42" s="3"/>
    </row>
    <row r="43" spans="1:15" s="8" customFormat="1" ht="16.2">
      <c r="A43" s="20" t="s">
        <v>59</v>
      </c>
      <c r="B43" s="20"/>
      <c r="C43" s="61" t="str">
        <f>'4er Mannschaften'!$J$49</f>
        <v>Niendorfer MC</v>
      </c>
      <c r="D43" s="61"/>
      <c r="E43" s="2">
        <f>'4er Mannschaften'!M54</f>
        <v>109</v>
      </c>
      <c r="F43" s="2">
        <f>'4er Mannschaften'!N54</f>
        <v>101</v>
      </c>
      <c r="G43" s="2">
        <f>'4er Mannschaften'!O54</f>
        <v>96</v>
      </c>
      <c r="H43" s="2">
        <f>'4er Mannschaften'!P54</f>
        <v>109</v>
      </c>
      <c r="I43" s="4">
        <f t="shared" si="0"/>
        <v>415</v>
      </c>
      <c r="J43" s="45">
        <f t="shared" si="1"/>
        <v>25.9375</v>
      </c>
      <c r="K43" s="15">
        <f t="shared" si="2"/>
        <v>13</v>
      </c>
      <c r="L43" s="3"/>
    </row>
    <row r="44" spans="1:15" s="8" customFormat="1" ht="16.2">
      <c r="A44" s="20" t="s">
        <v>61</v>
      </c>
      <c r="B44" s="20"/>
      <c r="C44" s="61" t="s">
        <v>118</v>
      </c>
      <c r="D44" s="61"/>
      <c r="E44" s="2">
        <f>'4er Mannschaften'!M70</f>
        <v>106</v>
      </c>
      <c r="F44" s="2">
        <f>'4er Mannschaften'!N70</f>
        <v>104</v>
      </c>
      <c r="G44" s="2">
        <f>'4er Mannschaften'!O70</f>
        <v>105</v>
      </c>
      <c r="H44" s="2">
        <f>'4er Mannschaften'!P70</f>
        <v>114</v>
      </c>
      <c r="I44" s="4">
        <f t="shared" si="0"/>
        <v>429</v>
      </c>
      <c r="J44" s="45">
        <f t="shared" si="1"/>
        <v>26.8125</v>
      </c>
      <c r="K44" s="15">
        <f t="shared" si="2"/>
        <v>10</v>
      </c>
      <c r="L44" s="3"/>
    </row>
    <row r="45" spans="1:15" s="8" customFormat="1" ht="16.2">
      <c r="A45" s="20" t="s">
        <v>72</v>
      </c>
      <c r="B45" s="20"/>
      <c r="C45" s="61" t="str">
        <f>'4er Mannschaften'!$J$105</f>
        <v>MC Bad Salzuflen 2</v>
      </c>
      <c r="D45" s="61"/>
      <c r="E45" s="2">
        <f>'4er Mannschaften'!M110</f>
        <v>114</v>
      </c>
      <c r="F45" s="2">
        <f>'4er Mannschaften'!N110</f>
        <v>104</v>
      </c>
      <c r="G45" s="2">
        <f>'4er Mannschaften'!O110</f>
        <v>118</v>
      </c>
      <c r="H45" s="2">
        <f>'4er Mannschaften'!P110</f>
        <v>113</v>
      </c>
      <c r="I45" s="4">
        <f t="shared" si="0"/>
        <v>449</v>
      </c>
      <c r="J45" s="45">
        <f t="shared" si="1"/>
        <v>28.0625</v>
      </c>
      <c r="K45" s="15">
        <f t="shared" si="2"/>
        <v>14</v>
      </c>
      <c r="L45" s="3"/>
    </row>
    <row r="46" spans="1:15" s="8" customFormat="1" ht="16.2">
      <c r="A46" s="20" t="s">
        <v>73</v>
      </c>
      <c r="B46" s="20"/>
      <c r="C46" s="61" t="str">
        <f>'4er Mannschaften'!$J$89</f>
        <v>BGC Celle 2</v>
      </c>
      <c r="D46" s="61"/>
      <c r="E46" s="2">
        <f>'4er Mannschaften'!M94</f>
        <v>112</v>
      </c>
      <c r="F46" s="2">
        <f>'4er Mannschaften'!N94</f>
        <v>122</v>
      </c>
      <c r="G46" s="2">
        <f>'4er Mannschaften'!O94</f>
        <v>108</v>
      </c>
      <c r="H46" s="2">
        <f>'4er Mannschaften'!P94</f>
        <v>115</v>
      </c>
      <c r="I46" s="4">
        <f t="shared" si="0"/>
        <v>457</v>
      </c>
      <c r="J46" s="45">
        <f t="shared" si="1"/>
        <v>28.5625</v>
      </c>
      <c r="K46" s="15">
        <f t="shared" si="2"/>
        <v>14</v>
      </c>
      <c r="L46" s="3"/>
    </row>
    <row r="47" spans="1:15" s="8" customFormat="1">
      <c r="A47" s="24"/>
      <c r="B47" s="24"/>
      <c r="C47" s="3"/>
      <c r="D47" s="3"/>
      <c r="E47" s="3"/>
      <c r="F47" s="16"/>
      <c r="G47" s="4"/>
      <c r="H47" s="4"/>
      <c r="I47" s="4"/>
      <c r="J47" s="2"/>
      <c r="K47" s="4"/>
      <c r="L47" s="14"/>
      <c r="M47" s="15"/>
      <c r="N47" s="15"/>
      <c r="O47" s="3"/>
    </row>
    <row r="48" spans="1:15" s="8" customFormat="1" ht="18">
      <c r="A48" s="24"/>
      <c r="B48" s="17"/>
      <c r="C48" s="17" t="s">
        <v>40</v>
      </c>
      <c r="D48" s="17"/>
      <c r="E48" s="4" t="s">
        <v>41</v>
      </c>
      <c r="F48" s="4" t="s">
        <v>24</v>
      </c>
      <c r="G48" s="4" t="s">
        <v>25</v>
      </c>
      <c r="H48" s="4" t="s">
        <v>26</v>
      </c>
      <c r="I48" s="4" t="s">
        <v>27</v>
      </c>
      <c r="J48" s="4" t="s">
        <v>28</v>
      </c>
      <c r="K48" s="4" t="s">
        <v>29</v>
      </c>
      <c r="L48" s="4" t="s">
        <v>30</v>
      </c>
      <c r="M48" s="3"/>
      <c r="N48" s="3"/>
    </row>
    <row r="49" spans="1:15" s="8" customFormat="1" ht="16.2">
      <c r="A49" s="20" t="s">
        <v>31</v>
      </c>
      <c r="B49" s="49">
        <v>35737</v>
      </c>
      <c r="C49" s="49" t="s">
        <v>144</v>
      </c>
      <c r="D49" s="49" t="s">
        <v>145</v>
      </c>
      <c r="E49" s="32" t="s">
        <v>8</v>
      </c>
      <c r="F49" s="2">
        <v>22</v>
      </c>
      <c r="G49" s="2">
        <v>21</v>
      </c>
      <c r="H49" s="2">
        <v>22</v>
      </c>
      <c r="I49" s="2">
        <v>21</v>
      </c>
      <c r="J49" s="4">
        <f>SUM(F49:I49)</f>
        <v>86</v>
      </c>
      <c r="K49" s="45">
        <f>SUM(J49)/4</f>
        <v>21.5</v>
      </c>
      <c r="L49" s="15">
        <f>IF(F49&gt;0,(MAX(F49:I49)-MIN(F49:I49)),"0")</f>
        <v>1</v>
      </c>
      <c r="M49" s="3"/>
      <c r="N49" s="3"/>
    </row>
    <row r="50" spans="1:15" s="8" customFormat="1" ht="16.2">
      <c r="A50" s="20" t="s">
        <v>32</v>
      </c>
      <c r="B50" s="49">
        <v>46898</v>
      </c>
      <c r="C50" s="49" t="s">
        <v>149</v>
      </c>
      <c r="D50" s="49" t="s">
        <v>288</v>
      </c>
      <c r="E50" s="32" t="s">
        <v>60</v>
      </c>
      <c r="F50" s="2">
        <v>22</v>
      </c>
      <c r="G50" s="2">
        <v>20</v>
      </c>
      <c r="H50" s="2">
        <v>24</v>
      </c>
      <c r="I50" s="2">
        <v>22</v>
      </c>
      <c r="J50" s="4">
        <f>SUM(F50:I50)</f>
        <v>88</v>
      </c>
      <c r="K50" s="45">
        <f>SUM(J50)/4</f>
        <v>22</v>
      </c>
      <c r="L50" s="15">
        <f>IF(F50&gt;0,(MAX(F50:I50)-MIN(F50:I50)),"0")</f>
        <v>4</v>
      </c>
      <c r="M50" s="3"/>
      <c r="N50" s="3"/>
    </row>
    <row r="51" spans="1:15" s="8" customFormat="1" ht="16.2">
      <c r="A51" s="20" t="s">
        <v>33</v>
      </c>
      <c r="B51" s="49">
        <v>67999</v>
      </c>
      <c r="C51" s="49" t="s">
        <v>361</v>
      </c>
      <c r="D51" s="49" t="s">
        <v>378</v>
      </c>
      <c r="E51" s="32" t="s">
        <v>69</v>
      </c>
      <c r="F51" s="2">
        <v>23</v>
      </c>
      <c r="G51" s="2">
        <v>28</v>
      </c>
      <c r="H51" s="2">
        <v>26</v>
      </c>
      <c r="I51" s="2">
        <v>19</v>
      </c>
      <c r="J51" s="4">
        <f>SUM(F51:I51)</f>
        <v>96</v>
      </c>
      <c r="K51" s="45">
        <f>SUM(J51)/4</f>
        <v>24</v>
      </c>
      <c r="L51" s="15">
        <f>IF(F51&gt;0,(MAX(F51:I51)-MIN(F51:I51)),"0")</f>
        <v>9</v>
      </c>
      <c r="M51" s="3"/>
      <c r="N51" s="3"/>
    </row>
    <row r="52" spans="1:15" s="8" customFormat="1" ht="16.2">
      <c r="A52" s="20" t="s">
        <v>34</v>
      </c>
      <c r="B52" s="50">
        <v>66222</v>
      </c>
      <c r="C52" s="49" t="s">
        <v>392</v>
      </c>
      <c r="D52" s="49" t="s">
        <v>393</v>
      </c>
      <c r="E52" s="32" t="s">
        <v>46</v>
      </c>
      <c r="F52" s="2">
        <v>25</v>
      </c>
      <c r="G52" s="2">
        <v>29</v>
      </c>
      <c r="H52" s="2">
        <v>23</v>
      </c>
      <c r="I52" s="2">
        <v>20</v>
      </c>
      <c r="J52" s="4">
        <f>SUM(F52:I52)</f>
        <v>97</v>
      </c>
      <c r="K52" s="45">
        <f>SUM(J52)/4</f>
        <v>24.25</v>
      </c>
      <c r="L52" s="15">
        <f>IF(F52&gt;0,(MAX(F52:I52)-MIN(F52:I52)),"0")</f>
        <v>9</v>
      </c>
      <c r="M52" s="3"/>
      <c r="N52" s="3"/>
    </row>
    <row r="53" spans="1:15" ht="16.2">
      <c r="A53" s="20" t="s">
        <v>35</v>
      </c>
      <c r="B53" s="49">
        <v>884</v>
      </c>
      <c r="C53" s="49" t="s">
        <v>142</v>
      </c>
      <c r="D53" s="49" t="s">
        <v>143</v>
      </c>
      <c r="E53" s="32" t="s">
        <v>9</v>
      </c>
      <c r="F53" s="2">
        <v>25</v>
      </c>
      <c r="G53" s="2">
        <v>25</v>
      </c>
      <c r="H53" s="2">
        <v>22</v>
      </c>
      <c r="I53" s="2">
        <v>28</v>
      </c>
      <c r="J53" s="4">
        <f>SUM(F53:I53)</f>
        <v>100</v>
      </c>
      <c r="K53" s="45">
        <f>SUM(J53)/4</f>
        <v>25</v>
      </c>
      <c r="L53" s="15">
        <f>IF(F53&gt;0,(MAX(F53:I53)-MIN(F53:I53)),"0")</f>
        <v>6</v>
      </c>
      <c r="M53" s="3"/>
      <c r="N53" s="3"/>
    </row>
    <row r="54" spans="1:15" ht="16.2">
      <c r="B54" s="50"/>
      <c r="C54" s="49"/>
      <c r="D54" s="49"/>
      <c r="E54" s="32"/>
      <c r="F54" s="2"/>
      <c r="J54" s="4"/>
      <c r="K54" s="45"/>
      <c r="L54" s="15"/>
      <c r="M54" s="3"/>
      <c r="N54" s="3"/>
    </row>
    <row r="55" spans="1:15" ht="18">
      <c r="B55" s="3"/>
      <c r="C55" s="17" t="s">
        <v>44</v>
      </c>
      <c r="D55" s="17"/>
      <c r="E55" s="4" t="s">
        <v>41</v>
      </c>
      <c r="F55" s="2" t="s">
        <v>24</v>
      </c>
      <c r="G55" s="2" t="s">
        <v>25</v>
      </c>
      <c r="H55" s="2" t="s">
        <v>26</v>
      </c>
      <c r="I55" s="2" t="s">
        <v>27</v>
      </c>
      <c r="J55" s="4" t="s">
        <v>28</v>
      </c>
      <c r="K55" s="4" t="s">
        <v>29</v>
      </c>
      <c r="L55" s="4" t="s">
        <v>30</v>
      </c>
      <c r="M55" s="19"/>
      <c r="N55" s="19"/>
    </row>
    <row r="56" spans="1:15" ht="16.2">
      <c r="A56" s="20" t="s">
        <v>31</v>
      </c>
      <c r="B56" s="49">
        <v>40930</v>
      </c>
      <c r="C56" s="49" t="s">
        <v>160</v>
      </c>
      <c r="D56" s="49" t="s">
        <v>161</v>
      </c>
      <c r="E56" s="32" t="s">
        <v>46</v>
      </c>
      <c r="F56" s="2">
        <v>21</v>
      </c>
      <c r="G56" s="2">
        <v>22</v>
      </c>
      <c r="H56" s="2">
        <v>20</v>
      </c>
      <c r="I56" s="2">
        <v>20</v>
      </c>
      <c r="J56" s="4">
        <f t="shared" ref="J56:J85" si="3">SUM(F56:I56)</f>
        <v>83</v>
      </c>
      <c r="K56" s="45">
        <f t="shared" ref="K56:K85" si="4">SUM(J56)/4</f>
        <v>20.75</v>
      </c>
      <c r="L56" s="15">
        <f t="shared" ref="L56:L85" si="5">IF(F56&gt;0,(MAX(F56:I56)-MIN(F56:I56)),"0")</f>
        <v>2</v>
      </c>
      <c r="M56" s="3" t="s">
        <v>90</v>
      </c>
      <c r="N56" s="3"/>
    </row>
    <row r="57" spans="1:15" ht="16.2">
      <c r="A57" s="20" t="s">
        <v>32</v>
      </c>
      <c r="B57" s="49">
        <v>38462</v>
      </c>
      <c r="C57" s="49" t="s">
        <v>187</v>
      </c>
      <c r="D57" s="49" t="s">
        <v>188</v>
      </c>
      <c r="E57" s="32" t="s">
        <v>42</v>
      </c>
      <c r="F57" s="2">
        <v>20</v>
      </c>
      <c r="G57" s="2">
        <v>23</v>
      </c>
      <c r="H57" s="2">
        <v>19</v>
      </c>
      <c r="I57" s="2">
        <v>21</v>
      </c>
      <c r="J57" s="4">
        <f t="shared" si="3"/>
        <v>83</v>
      </c>
      <c r="K57" s="45">
        <f t="shared" si="4"/>
        <v>20.75</v>
      </c>
      <c r="L57" s="15">
        <f t="shared" si="5"/>
        <v>4</v>
      </c>
      <c r="M57" s="3" t="s">
        <v>90</v>
      </c>
      <c r="N57" s="3"/>
    </row>
    <row r="58" spans="1:15" ht="16.2">
      <c r="A58" s="20" t="s">
        <v>33</v>
      </c>
      <c r="B58" s="49">
        <v>38464</v>
      </c>
      <c r="C58" s="49" t="s">
        <v>185</v>
      </c>
      <c r="D58" s="49" t="s">
        <v>186</v>
      </c>
      <c r="E58" s="32" t="s">
        <v>42</v>
      </c>
      <c r="F58" s="2">
        <v>20</v>
      </c>
      <c r="G58" s="2">
        <v>22</v>
      </c>
      <c r="H58" s="2">
        <v>21</v>
      </c>
      <c r="I58" s="2">
        <v>23</v>
      </c>
      <c r="J58" s="4">
        <f t="shared" si="3"/>
        <v>86</v>
      </c>
      <c r="K58" s="45">
        <f t="shared" si="4"/>
        <v>21.5</v>
      </c>
      <c r="L58" s="15">
        <f t="shared" si="5"/>
        <v>3</v>
      </c>
      <c r="M58" s="3" t="s">
        <v>21</v>
      </c>
      <c r="N58" s="3"/>
    </row>
    <row r="59" spans="1:15" ht="16.2">
      <c r="A59" s="20" t="s">
        <v>34</v>
      </c>
      <c r="B59" s="49">
        <v>66085</v>
      </c>
      <c r="C59" s="49" t="s">
        <v>345</v>
      </c>
      <c r="D59" s="49" t="s">
        <v>344</v>
      </c>
      <c r="E59" s="32" t="s">
        <v>46</v>
      </c>
      <c r="F59" s="2">
        <v>22</v>
      </c>
      <c r="G59" s="2">
        <v>23</v>
      </c>
      <c r="H59" s="2">
        <v>23</v>
      </c>
      <c r="I59" s="2">
        <v>19</v>
      </c>
      <c r="J59" s="4">
        <f t="shared" si="3"/>
        <v>87</v>
      </c>
      <c r="K59" s="45">
        <f t="shared" si="4"/>
        <v>21.75</v>
      </c>
      <c r="L59" s="15">
        <f t="shared" si="5"/>
        <v>4</v>
      </c>
      <c r="M59" s="3"/>
      <c r="N59" s="3"/>
    </row>
    <row r="60" spans="1:15" ht="16.2">
      <c r="A60" s="20" t="s">
        <v>35</v>
      </c>
      <c r="B60" s="49">
        <v>64989</v>
      </c>
      <c r="C60" s="49" t="s">
        <v>155</v>
      </c>
      <c r="D60" s="49" t="s">
        <v>156</v>
      </c>
      <c r="E60" s="32" t="s">
        <v>13</v>
      </c>
      <c r="F60" s="2">
        <v>20</v>
      </c>
      <c r="G60" s="2">
        <v>24</v>
      </c>
      <c r="H60" s="2">
        <v>23</v>
      </c>
      <c r="I60" s="2">
        <v>21</v>
      </c>
      <c r="J60" s="4">
        <f t="shared" si="3"/>
        <v>88</v>
      </c>
      <c r="K60" s="45">
        <f t="shared" si="4"/>
        <v>22</v>
      </c>
      <c r="L60" s="15">
        <f t="shared" si="5"/>
        <v>4</v>
      </c>
      <c r="M60" s="3"/>
      <c r="N60" s="3"/>
    </row>
    <row r="61" spans="1:15" ht="16.2">
      <c r="A61" s="20" t="s">
        <v>36</v>
      </c>
      <c r="B61" s="49">
        <v>43553</v>
      </c>
      <c r="C61" s="49" t="s">
        <v>178</v>
      </c>
      <c r="D61" s="49" t="s">
        <v>179</v>
      </c>
      <c r="E61" s="32" t="s">
        <v>15</v>
      </c>
      <c r="F61" s="2">
        <v>22</v>
      </c>
      <c r="G61" s="2">
        <v>24</v>
      </c>
      <c r="H61" s="2">
        <v>20</v>
      </c>
      <c r="I61" s="2">
        <v>22</v>
      </c>
      <c r="J61" s="4">
        <f t="shared" si="3"/>
        <v>88</v>
      </c>
      <c r="K61" s="45">
        <f t="shared" si="4"/>
        <v>22</v>
      </c>
      <c r="L61" s="15">
        <f t="shared" si="5"/>
        <v>4</v>
      </c>
      <c r="M61" s="3"/>
      <c r="N61" s="3"/>
    </row>
    <row r="62" spans="1:15" ht="16.2">
      <c r="A62" s="20" t="s">
        <v>37</v>
      </c>
      <c r="B62" s="49">
        <v>35126</v>
      </c>
      <c r="C62" s="49" t="s">
        <v>182</v>
      </c>
      <c r="D62" s="49" t="s">
        <v>152</v>
      </c>
      <c r="E62" s="32" t="s">
        <v>43</v>
      </c>
      <c r="F62" s="2">
        <v>22</v>
      </c>
      <c r="G62" s="2">
        <v>20</v>
      </c>
      <c r="H62" s="2">
        <v>23</v>
      </c>
      <c r="I62" s="2">
        <v>23</v>
      </c>
      <c r="J62" s="4">
        <f t="shared" si="3"/>
        <v>88</v>
      </c>
      <c r="K62" s="45">
        <f t="shared" si="4"/>
        <v>22</v>
      </c>
      <c r="L62" s="15">
        <f t="shared" si="5"/>
        <v>3</v>
      </c>
      <c r="M62" s="3"/>
      <c r="N62" s="3"/>
    </row>
    <row r="63" spans="1:15" ht="16.2">
      <c r="A63" s="20" t="s">
        <v>38</v>
      </c>
      <c r="B63" s="49">
        <v>34006</v>
      </c>
      <c r="C63" s="49" t="s">
        <v>149</v>
      </c>
      <c r="D63" s="49" t="s">
        <v>150</v>
      </c>
      <c r="E63" s="32" t="s">
        <v>60</v>
      </c>
      <c r="F63" s="2">
        <v>20</v>
      </c>
      <c r="G63" s="2">
        <v>26</v>
      </c>
      <c r="H63" s="2">
        <v>20</v>
      </c>
      <c r="I63" s="2">
        <v>23</v>
      </c>
      <c r="J63" s="4">
        <f t="shared" si="3"/>
        <v>89</v>
      </c>
      <c r="K63" s="45">
        <f t="shared" si="4"/>
        <v>22.25</v>
      </c>
      <c r="L63" s="15">
        <f t="shared" si="5"/>
        <v>6</v>
      </c>
      <c r="M63" s="3"/>
      <c r="N63" s="3"/>
      <c r="O63" s="3" t="s">
        <v>21</v>
      </c>
    </row>
    <row r="64" spans="1:15" ht="16.2">
      <c r="A64" s="20" t="s">
        <v>39</v>
      </c>
      <c r="B64" s="49">
        <v>66809</v>
      </c>
      <c r="C64" s="49" t="s">
        <v>172</v>
      </c>
      <c r="D64" s="49" t="s">
        <v>173</v>
      </c>
      <c r="E64" s="32" t="s">
        <v>49</v>
      </c>
      <c r="F64" s="2">
        <v>24</v>
      </c>
      <c r="G64" s="2">
        <v>21</v>
      </c>
      <c r="H64" s="2">
        <v>24</v>
      </c>
      <c r="I64" s="2">
        <v>22</v>
      </c>
      <c r="J64" s="4">
        <f t="shared" si="3"/>
        <v>91</v>
      </c>
      <c r="K64" s="45">
        <f t="shared" si="4"/>
        <v>22.75</v>
      </c>
      <c r="L64" s="15">
        <f t="shared" si="5"/>
        <v>3</v>
      </c>
      <c r="M64" s="3"/>
      <c r="N64" s="3"/>
    </row>
    <row r="65" spans="1:14" ht="16.2">
      <c r="A65" s="20" t="s">
        <v>48</v>
      </c>
      <c r="B65" s="49">
        <v>40389</v>
      </c>
      <c r="C65" s="49" t="s">
        <v>157</v>
      </c>
      <c r="D65" s="49" t="s">
        <v>167</v>
      </c>
      <c r="E65" s="32" t="s">
        <v>16</v>
      </c>
      <c r="F65" s="2">
        <v>20</v>
      </c>
      <c r="G65" s="2">
        <v>26</v>
      </c>
      <c r="H65" s="2">
        <v>23</v>
      </c>
      <c r="I65" s="2">
        <v>23</v>
      </c>
      <c r="J65" s="4">
        <f t="shared" si="3"/>
        <v>92</v>
      </c>
      <c r="K65" s="45">
        <f t="shared" si="4"/>
        <v>23</v>
      </c>
      <c r="L65" s="15">
        <f t="shared" si="5"/>
        <v>6</v>
      </c>
      <c r="M65" s="3"/>
      <c r="N65" s="3"/>
    </row>
    <row r="66" spans="1:14" ht="16.2">
      <c r="A66" s="20" t="s">
        <v>50</v>
      </c>
      <c r="B66" s="49">
        <v>66711</v>
      </c>
      <c r="C66" s="49" t="s">
        <v>174</v>
      </c>
      <c r="D66" s="49" t="s">
        <v>175</v>
      </c>
      <c r="E66" s="32" t="s">
        <v>272</v>
      </c>
      <c r="F66" s="2">
        <v>24</v>
      </c>
      <c r="G66" s="2">
        <v>25</v>
      </c>
      <c r="H66" s="2">
        <v>21</v>
      </c>
      <c r="I66" s="2">
        <v>23</v>
      </c>
      <c r="J66" s="4">
        <f t="shared" si="3"/>
        <v>93</v>
      </c>
      <c r="K66" s="45">
        <f t="shared" si="4"/>
        <v>23.25</v>
      </c>
      <c r="L66" s="15">
        <f t="shared" si="5"/>
        <v>4</v>
      </c>
      <c r="M66" s="3"/>
      <c r="N66" s="3"/>
    </row>
    <row r="67" spans="1:14" ht="16.2">
      <c r="A67" s="20" t="s">
        <v>51</v>
      </c>
      <c r="B67" s="49">
        <v>35530</v>
      </c>
      <c r="C67" s="49" t="s">
        <v>346</v>
      </c>
      <c r="D67" s="49" t="s">
        <v>341</v>
      </c>
      <c r="E67" s="32" t="s">
        <v>12</v>
      </c>
      <c r="F67" s="2">
        <v>22</v>
      </c>
      <c r="G67" s="2">
        <v>26</v>
      </c>
      <c r="H67" s="2">
        <v>25</v>
      </c>
      <c r="I67" s="2">
        <v>21</v>
      </c>
      <c r="J67" s="4">
        <f t="shared" si="3"/>
        <v>94</v>
      </c>
      <c r="K67" s="45">
        <f t="shared" si="4"/>
        <v>23.5</v>
      </c>
      <c r="L67" s="15">
        <f t="shared" si="5"/>
        <v>5</v>
      </c>
      <c r="M67" s="3"/>
      <c r="N67" s="3"/>
    </row>
    <row r="68" spans="1:14" ht="16.2">
      <c r="A68" s="20" t="s">
        <v>53</v>
      </c>
      <c r="B68" s="49">
        <v>36564</v>
      </c>
      <c r="C68" s="49" t="s">
        <v>183</v>
      </c>
      <c r="D68" s="49" t="s">
        <v>184</v>
      </c>
      <c r="E68" s="32" t="s">
        <v>12</v>
      </c>
      <c r="F68" s="2">
        <v>25</v>
      </c>
      <c r="G68" s="2">
        <v>23</v>
      </c>
      <c r="H68" s="2">
        <v>24</v>
      </c>
      <c r="I68" s="2">
        <v>22</v>
      </c>
      <c r="J68" s="4">
        <f t="shared" si="3"/>
        <v>94</v>
      </c>
      <c r="K68" s="45">
        <f t="shared" si="4"/>
        <v>23.5</v>
      </c>
      <c r="L68" s="15">
        <f t="shared" si="5"/>
        <v>3</v>
      </c>
      <c r="M68" s="3"/>
      <c r="N68" s="3"/>
    </row>
    <row r="69" spans="1:14" ht="16.2">
      <c r="A69" s="20" t="s">
        <v>54</v>
      </c>
      <c r="B69" s="49">
        <v>32105</v>
      </c>
      <c r="C69" s="49" t="s">
        <v>153</v>
      </c>
      <c r="D69" s="49" t="s">
        <v>154</v>
      </c>
      <c r="E69" s="32" t="s">
        <v>9</v>
      </c>
      <c r="F69" s="2">
        <v>23</v>
      </c>
      <c r="G69" s="2">
        <v>27</v>
      </c>
      <c r="H69" s="2">
        <v>21</v>
      </c>
      <c r="I69" s="2">
        <v>23</v>
      </c>
      <c r="J69" s="4">
        <f t="shared" si="3"/>
        <v>94</v>
      </c>
      <c r="K69" s="45">
        <f t="shared" si="4"/>
        <v>23.5</v>
      </c>
      <c r="L69" s="15">
        <f t="shared" si="5"/>
        <v>6</v>
      </c>
      <c r="M69" s="3"/>
      <c r="N69" s="3"/>
    </row>
    <row r="70" spans="1:14" ht="16.2">
      <c r="A70" s="20" t="s">
        <v>55</v>
      </c>
      <c r="B70" s="49">
        <v>35437</v>
      </c>
      <c r="C70" s="49" t="s">
        <v>168</v>
      </c>
      <c r="D70" s="49" t="s">
        <v>169</v>
      </c>
      <c r="E70" s="32" t="s">
        <v>56</v>
      </c>
      <c r="F70" s="2">
        <v>25</v>
      </c>
      <c r="G70" s="2">
        <v>20</v>
      </c>
      <c r="H70" s="2">
        <v>27</v>
      </c>
      <c r="I70" s="2">
        <v>23</v>
      </c>
      <c r="J70" s="4">
        <f t="shared" si="3"/>
        <v>95</v>
      </c>
      <c r="K70" s="45">
        <f t="shared" si="4"/>
        <v>23.75</v>
      </c>
      <c r="L70" s="15">
        <f t="shared" si="5"/>
        <v>7</v>
      </c>
      <c r="M70" s="3"/>
      <c r="N70" s="3"/>
    </row>
    <row r="71" spans="1:14" ht="16.2">
      <c r="A71" s="20" t="s">
        <v>57</v>
      </c>
      <c r="B71" s="49">
        <v>67711</v>
      </c>
      <c r="C71" s="49" t="s">
        <v>165</v>
      </c>
      <c r="D71" s="49" t="s">
        <v>166</v>
      </c>
      <c r="E71" s="32" t="s">
        <v>69</v>
      </c>
      <c r="F71" s="2">
        <v>25</v>
      </c>
      <c r="G71" s="2">
        <v>22</v>
      </c>
      <c r="H71" s="2">
        <v>24</v>
      </c>
      <c r="I71" s="2">
        <v>24</v>
      </c>
      <c r="J71" s="4">
        <f t="shared" si="3"/>
        <v>95</v>
      </c>
      <c r="K71" s="45">
        <f t="shared" si="4"/>
        <v>23.75</v>
      </c>
      <c r="L71" s="15">
        <f t="shared" si="5"/>
        <v>3</v>
      </c>
      <c r="M71" s="3"/>
      <c r="N71" s="3"/>
    </row>
    <row r="72" spans="1:14" ht="16.2">
      <c r="A72" s="20" t="s">
        <v>58</v>
      </c>
      <c r="B72" s="49">
        <v>40159</v>
      </c>
      <c r="C72" s="49" t="s">
        <v>157</v>
      </c>
      <c r="D72" s="49" t="s">
        <v>158</v>
      </c>
      <c r="E72" s="32" t="s">
        <v>16</v>
      </c>
      <c r="F72" s="2">
        <v>25</v>
      </c>
      <c r="G72" s="2">
        <v>22</v>
      </c>
      <c r="H72" s="2">
        <v>27</v>
      </c>
      <c r="I72" s="2">
        <v>22</v>
      </c>
      <c r="J72" s="4">
        <f t="shared" si="3"/>
        <v>96</v>
      </c>
      <c r="K72" s="45">
        <f t="shared" si="4"/>
        <v>24</v>
      </c>
      <c r="L72" s="15">
        <f t="shared" si="5"/>
        <v>5</v>
      </c>
      <c r="M72" s="3"/>
      <c r="N72" s="3"/>
    </row>
    <row r="73" spans="1:14" ht="16.2">
      <c r="A73" s="20" t="s">
        <v>59</v>
      </c>
      <c r="B73" s="49">
        <v>40341</v>
      </c>
      <c r="C73" s="56" t="s">
        <v>347</v>
      </c>
      <c r="D73" s="49" t="s">
        <v>348</v>
      </c>
      <c r="E73" s="32" t="s">
        <v>272</v>
      </c>
      <c r="F73" s="2">
        <v>26</v>
      </c>
      <c r="G73" s="2">
        <v>26</v>
      </c>
      <c r="H73" s="2">
        <v>21</v>
      </c>
      <c r="I73" s="2">
        <v>23</v>
      </c>
      <c r="J73" s="4">
        <f t="shared" si="3"/>
        <v>96</v>
      </c>
      <c r="K73" s="45">
        <f t="shared" si="4"/>
        <v>24</v>
      </c>
      <c r="L73" s="15">
        <f t="shared" si="5"/>
        <v>5</v>
      </c>
      <c r="M73" s="3"/>
      <c r="N73" s="3"/>
    </row>
    <row r="74" spans="1:14" ht="16.2">
      <c r="A74" s="20" t="s">
        <v>61</v>
      </c>
      <c r="B74" s="49">
        <v>38191</v>
      </c>
      <c r="C74" s="49" t="s">
        <v>335</v>
      </c>
      <c r="D74" s="49" t="s">
        <v>336</v>
      </c>
      <c r="E74" s="32" t="s">
        <v>435</v>
      </c>
      <c r="F74" s="2">
        <v>23</v>
      </c>
      <c r="G74" s="2">
        <v>24</v>
      </c>
      <c r="H74" s="2">
        <v>24</v>
      </c>
      <c r="I74" s="2">
        <v>26</v>
      </c>
      <c r="J74" s="4">
        <f t="shared" si="3"/>
        <v>97</v>
      </c>
      <c r="K74" s="45">
        <f t="shared" si="4"/>
        <v>24.25</v>
      </c>
      <c r="L74" s="15">
        <f t="shared" si="5"/>
        <v>3</v>
      </c>
      <c r="M74" s="3"/>
      <c r="N74" s="3"/>
    </row>
    <row r="75" spans="1:14" ht="16.2">
      <c r="A75" s="20" t="s">
        <v>72</v>
      </c>
      <c r="B75" s="49">
        <v>35546</v>
      </c>
      <c r="C75" s="49" t="s">
        <v>342</v>
      </c>
      <c r="D75" s="49" t="s">
        <v>181</v>
      </c>
      <c r="E75" s="32" t="s">
        <v>9</v>
      </c>
      <c r="F75" s="2">
        <v>25</v>
      </c>
      <c r="G75" s="2">
        <v>24</v>
      </c>
      <c r="H75" s="2">
        <v>26</v>
      </c>
      <c r="I75" s="2">
        <v>23</v>
      </c>
      <c r="J75" s="4">
        <f t="shared" si="3"/>
        <v>98</v>
      </c>
      <c r="K75" s="45">
        <f t="shared" si="4"/>
        <v>24.5</v>
      </c>
      <c r="L75" s="15">
        <f t="shared" si="5"/>
        <v>3</v>
      </c>
      <c r="M75" s="3"/>
      <c r="N75" s="3"/>
    </row>
    <row r="76" spans="1:14" ht="16.2">
      <c r="A76" s="20" t="s">
        <v>73</v>
      </c>
      <c r="B76" s="49">
        <v>66360</v>
      </c>
      <c r="C76" s="49" t="s">
        <v>189</v>
      </c>
      <c r="D76" s="49" t="s">
        <v>190</v>
      </c>
      <c r="E76" s="32" t="s">
        <v>62</v>
      </c>
      <c r="F76" s="2">
        <v>29</v>
      </c>
      <c r="G76" s="2">
        <v>25</v>
      </c>
      <c r="H76" s="2">
        <v>25</v>
      </c>
      <c r="I76" s="2">
        <v>20</v>
      </c>
      <c r="J76" s="4">
        <f t="shared" si="3"/>
        <v>99</v>
      </c>
      <c r="K76" s="45">
        <f t="shared" si="4"/>
        <v>24.75</v>
      </c>
      <c r="L76" s="15">
        <f t="shared" si="5"/>
        <v>9</v>
      </c>
      <c r="M76" s="3"/>
      <c r="N76" s="3"/>
    </row>
    <row r="77" spans="1:14" ht="16.2">
      <c r="A77" s="20" t="s">
        <v>77</v>
      </c>
      <c r="B77" s="49">
        <v>36641</v>
      </c>
      <c r="C77" s="49" t="s">
        <v>334</v>
      </c>
      <c r="D77" s="49" t="s">
        <v>156</v>
      </c>
      <c r="E77" s="32" t="s">
        <v>69</v>
      </c>
      <c r="F77" s="2">
        <v>23</v>
      </c>
      <c r="G77" s="2">
        <v>25</v>
      </c>
      <c r="H77" s="2">
        <v>28</v>
      </c>
      <c r="I77" s="2">
        <v>27</v>
      </c>
      <c r="J77" s="4">
        <f t="shared" si="3"/>
        <v>103</v>
      </c>
      <c r="K77" s="45">
        <f t="shared" si="4"/>
        <v>25.75</v>
      </c>
      <c r="L77" s="15">
        <f t="shared" si="5"/>
        <v>5</v>
      </c>
      <c r="M77" s="3"/>
      <c r="N77" s="3"/>
    </row>
    <row r="78" spans="1:14" ht="16.2">
      <c r="A78" s="20" t="s">
        <v>78</v>
      </c>
      <c r="B78" s="49">
        <v>66030</v>
      </c>
      <c r="C78" s="49" t="s">
        <v>163</v>
      </c>
      <c r="D78" s="49" t="s">
        <v>164</v>
      </c>
      <c r="E78" s="32" t="s">
        <v>69</v>
      </c>
      <c r="F78" s="2">
        <v>24</v>
      </c>
      <c r="G78" s="2">
        <v>29</v>
      </c>
      <c r="H78" s="2">
        <v>24</v>
      </c>
      <c r="I78" s="2">
        <v>27</v>
      </c>
      <c r="J78" s="4">
        <f t="shared" si="3"/>
        <v>104</v>
      </c>
      <c r="K78" s="45">
        <f t="shared" si="4"/>
        <v>26</v>
      </c>
      <c r="L78" s="15">
        <f t="shared" si="5"/>
        <v>5</v>
      </c>
      <c r="M78" s="3"/>
      <c r="N78" s="3"/>
    </row>
    <row r="79" spans="1:14" ht="16.2">
      <c r="A79" s="20" t="s">
        <v>79</v>
      </c>
      <c r="B79" s="49">
        <v>34776</v>
      </c>
      <c r="C79" s="49" t="s">
        <v>286</v>
      </c>
      <c r="D79" s="49" t="s">
        <v>343</v>
      </c>
      <c r="E79" s="32" t="s">
        <v>64</v>
      </c>
      <c r="F79" s="2">
        <v>26</v>
      </c>
      <c r="G79" s="2">
        <v>25</v>
      </c>
      <c r="H79" s="2">
        <v>26</v>
      </c>
      <c r="I79" s="2">
        <v>28</v>
      </c>
      <c r="J79" s="4">
        <f t="shared" si="3"/>
        <v>105</v>
      </c>
      <c r="K79" s="45">
        <f t="shared" si="4"/>
        <v>26.25</v>
      </c>
      <c r="L79" s="15">
        <f t="shared" si="5"/>
        <v>3</v>
      </c>
      <c r="M79" s="3"/>
      <c r="N79" s="3"/>
    </row>
    <row r="80" spans="1:14" ht="16.2">
      <c r="A80" s="20" t="s">
        <v>80</v>
      </c>
      <c r="B80" s="49">
        <v>38576</v>
      </c>
      <c r="C80" s="49" t="s">
        <v>339</v>
      </c>
      <c r="D80" s="49" t="s">
        <v>171</v>
      </c>
      <c r="E80" s="32" t="s">
        <v>56</v>
      </c>
      <c r="F80" s="2">
        <v>30</v>
      </c>
      <c r="G80" s="2">
        <v>27</v>
      </c>
      <c r="H80" s="2">
        <v>25</v>
      </c>
      <c r="I80" s="2">
        <v>28</v>
      </c>
      <c r="J80" s="4">
        <f t="shared" si="3"/>
        <v>110</v>
      </c>
      <c r="K80" s="45">
        <f t="shared" si="4"/>
        <v>27.5</v>
      </c>
      <c r="L80" s="15">
        <f t="shared" si="5"/>
        <v>5</v>
      </c>
      <c r="M80" s="3"/>
      <c r="N80" s="3"/>
    </row>
    <row r="81" spans="1:14" ht="16.2">
      <c r="A81" s="20" t="s">
        <v>81</v>
      </c>
      <c r="B81" s="49">
        <v>49260</v>
      </c>
      <c r="C81" s="49" t="s">
        <v>151</v>
      </c>
      <c r="D81" s="49" t="s">
        <v>152</v>
      </c>
      <c r="E81" s="32" t="s">
        <v>13</v>
      </c>
      <c r="F81" s="2">
        <v>28</v>
      </c>
      <c r="G81" s="2">
        <v>33</v>
      </c>
      <c r="H81" s="2">
        <v>26</v>
      </c>
      <c r="I81" s="2">
        <v>25</v>
      </c>
      <c r="J81" s="4">
        <f t="shared" si="3"/>
        <v>112</v>
      </c>
      <c r="K81" s="45">
        <f t="shared" si="4"/>
        <v>28</v>
      </c>
      <c r="L81" s="15">
        <f t="shared" si="5"/>
        <v>8</v>
      </c>
      <c r="M81" s="3"/>
      <c r="N81" s="3"/>
    </row>
    <row r="82" spans="1:14" ht="16.2">
      <c r="A82" s="20" t="s">
        <v>82</v>
      </c>
      <c r="B82" s="49">
        <v>67338</v>
      </c>
      <c r="C82" s="49" t="s">
        <v>170</v>
      </c>
      <c r="D82" s="49" t="s">
        <v>171</v>
      </c>
      <c r="E82" s="32" t="s">
        <v>323</v>
      </c>
      <c r="F82" s="2">
        <v>26</v>
      </c>
      <c r="G82" s="2">
        <v>29</v>
      </c>
      <c r="H82" s="2">
        <v>33</v>
      </c>
      <c r="I82" s="2">
        <v>26</v>
      </c>
      <c r="J82" s="4">
        <f t="shared" si="3"/>
        <v>114</v>
      </c>
      <c r="K82" s="45">
        <f t="shared" si="4"/>
        <v>28.5</v>
      </c>
      <c r="L82" s="15">
        <f t="shared" si="5"/>
        <v>7</v>
      </c>
      <c r="M82" s="3"/>
      <c r="N82" s="3"/>
    </row>
    <row r="83" spans="1:14" ht="16.2">
      <c r="A83" s="20" t="s">
        <v>83</v>
      </c>
      <c r="B83" s="49">
        <v>36567</v>
      </c>
      <c r="C83" s="49" t="s">
        <v>340</v>
      </c>
      <c r="D83" s="49" t="s">
        <v>341</v>
      </c>
      <c r="E83" s="32" t="s">
        <v>9</v>
      </c>
      <c r="F83" s="2">
        <v>28</v>
      </c>
      <c r="G83" s="2">
        <v>23</v>
      </c>
      <c r="H83" s="2">
        <v>31</v>
      </c>
      <c r="I83" s="2">
        <v>37</v>
      </c>
      <c r="J83" s="4">
        <f t="shared" si="3"/>
        <v>119</v>
      </c>
      <c r="K83" s="45">
        <f t="shared" si="4"/>
        <v>29.75</v>
      </c>
      <c r="L83" s="15">
        <f t="shared" si="5"/>
        <v>14</v>
      </c>
      <c r="M83" s="3"/>
      <c r="N83" s="3"/>
    </row>
    <row r="84" spans="1:14" ht="16.2">
      <c r="A84" s="20" t="s">
        <v>84</v>
      </c>
      <c r="B84" s="49">
        <v>32625</v>
      </c>
      <c r="C84" s="49" t="s">
        <v>337</v>
      </c>
      <c r="D84" s="49" t="s">
        <v>338</v>
      </c>
      <c r="E84" s="32" t="s">
        <v>47</v>
      </c>
      <c r="F84" s="2">
        <v>32</v>
      </c>
      <c r="G84" s="2">
        <v>30</v>
      </c>
      <c r="H84" s="2">
        <v>28</v>
      </c>
      <c r="I84" s="2">
        <v>32</v>
      </c>
      <c r="J84" s="4">
        <f t="shared" si="3"/>
        <v>122</v>
      </c>
      <c r="K84" s="45">
        <f t="shared" si="4"/>
        <v>30.5</v>
      </c>
      <c r="L84" s="15">
        <f t="shared" si="5"/>
        <v>4</v>
      </c>
      <c r="M84" s="3"/>
      <c r="N84" s="3"/>
    </row>
    <row r="85" spans="1:14" ht="16.2">
      <c r="A85" s="20" t="s">
        <v>85</v>
      </c>
      <c r="B85" s="49">
        <v>67303</v>
      </c>
      <c r="C85" s="49" t="s">
        <v>147</v>
      </c>
      <c r="D85" s="49" t="s">
        <v>148</v>
      </c>
      <c r="E85" s="32" t="s">
        <v>333</v>
      </c>
      <c r="F85" s="2">
        <v>31</v>
      </c>
      <c r="G85" s="2">
        <v>38</v>
      </c>
      <c r="H85" s="2">
        <v>36</v>
      </c>
      <c r="I85" s="2">
        <v>29</v>
      </c>
      <c r="J85" s="4">
        <f t="shared" si="3"/>
        <v>134</v>
      </c>
      <c r="K85" s="45">
        <f t="shared" si="4"/>
        <v>33.5</v>
      </c>
      <c r="L85" s="15">
        <f t="shared" si="5"/>
        <v>9</v>
      </c>
      <c r="M85" s="3"/>
      <c r="N85" s="3"/>
    </row>
    <row r="86" spans="1:14" ht="16.2">
      <c r="A86" s="20" t="s">
        <v>21</v>
      </c>
      <c r="B86" s="49"/>
      <c r="C86" s="49"/>
      <c r="D86" s="49"/>
      <c r="E86" s="32"/>
      <c r="F86" s="2"/>
      <c r="J86" s="4"/>
      <c r="K86" s="45"/>
      <c r="L86" s="15"/>
      <c r="M86" s="3"/>
      <c r="N86" s="3"/>
    </row>
    <row r="87" spans="1:14" ht="18">
      <c r="B87" s="3"/>
      <c r="C87" s="17" t="s">
        <v>63</v>
      </c>
      <c r="D87" s="17"/>
      <c r="E87" s="4" t="s">
        <v>41</v>
      </c>
      <c r="F87" s="2" t="s">
        <v>24</v>
      </c>
      <c r="G87" s="2" t="s">
        <v>25</v>
      </c>
      <c r="H87" s="2" t="s">
        <v>26</v>
      </c>
      <c r="I87" s="2" t="s">
        <v>27</v>
      </c>
      <c r="J87" s="4" t="s">
        <v>28</v>
      </c>
      <c r="K87" s="4" t="s">
        <v>29</v>
      </c>
      <c r="L87" s="4" t="s">
        <v>30</v>
      </c>
      <c r="M87" s="3"/>
      <c r="N87" s="3"/>
    </row>
    <row r="88" spans="1:14" ht="16.2">
      <c r="A88" s="20" t="s">
        <v>31</v>
      </c>
      <c r="B88" s="49">
        <v>46911</v>
      </c>
      <c r="C88" s="49" t="s">
        <v>294</v>
      </c>
      <c r="D88" s="49" t="s">
        <v>296</v>
      </c>
      <c r="E88" s="32" t="s">
        <v>62</v>
      </c>
      <c r="F88" s="2">
        <v>21</v>
      </c>
      <c r="G88" s="2">
        <v>21</v>
      </c>
      <c r="H88" s="2">
        <v>22</v>
      </c>
      <c r="I88" s="2">
        <v>25</v>
      </c>
      <c r="J88" s="4">
        <f t="shared" ref="J88:J98" si="6">SUM(F88:I88)</f>
        <v>89</v>
      </c>
      <c r="K88" s="45">
        <f t="shared" ref="K88:K98" si="7">SUM(J88)/4</f>
        <v>22.25</v>
      </c>
      <c r="L88" s="15">
        <f t="shared" ref="L88:L98" si="8">IF(F88&gt;0,(MAX(F88:I88)-MIN(F88:I88)),"0")</f>
        <v>4</v>
      </c>
      <c r="M88" s="3"/>
      <c r="N88" s="3"/>
    </row>
    <row r="89" spans="1:14" s="8" customFormat="1" ht="16.2">
      <c r="A89" s="20" t="s">
        <v>32</v>
      </c>
      <c r="B89" s="49">
        <v>40965</v>
      </c>
      <c r="C89" s="49" t="s">
        <v>352</v>
      </c>
      <c r="D89" s="49" t="s">
        <v>353</v>
      </c>
      <c r="E89" s="32" t="s">
        <v>62</v>
      </c>
      <c r="F89" s="2">
        <v>25</v>
      </c>
      <c r="G89" s="2">
        <v>20</v>
      </c>
      <c r="H89" s="2">
        <v>27</v>
      </c>
      <c r="I89" s="2">
        <v>23</v>
      </c>
      <c r="J89" s="4">
        <f t="shared" si="6"/>
        <v>95</v>
      </c>
      <c r="K89" s="45">
        <f t="shared" si="7"/>
        <v>23.75</v>
      </c>
      <c r="L89" s="15">
        <f t="shared" si="8"/>
        <v>7</v>
      </c>
      <c r="M89" s="3"/>
      <c r="N89" s="3"/>
    </row>
    <row r="90" spans="1:14" s="8" customFormat="1" ht="16.2">
      <c r="A90" s="20" t="s">
        <v>33</v>
      </c>
      <c r="B90" s="49">
        <v>35460</v>
      </c>
      <c r="C90" s="49" t="s">
        <v>291</v>
      </c>
      <c r="D90" s="49" t="s">
        <v>292</v>
      </c>
      <c r="E90" s="32" t="s">
        <v>12</v>
      </c>
      <c r="F90" s="2">
        <v>22</v>
      </c>
      <c r="G90" s="2">
        <v>27</v>
      </c>
      <c r="H90" s="2">
        <v>23</v>
      </c>
      <c r="I90" s="2">
        <v>26</v>
      </c>
      <c r="J90" s="4">
        <f t="shared" si="6"/>
        <v>98</v>
      </c>
      <c r="K90" s="45">
        <f t="shared" si="7"/>
        <v>24.5</v>
      </c>
      <c r="L90" s="15">
        <f t="shared" si="8"/>
        <v>5</v>
      </c>
      <c r="M90" s="3"/>
      <c r="N90" s="3"/>
    </row>
    <row r="91" spans="1:14" s="8" customFormat="1" ht="16.2">
      <c r="A91" s="20" t="s">
        <v>34</v>
      </c>
      <c r="B91" s="49">
        <v>31071</v>
      </c>
      <c r="C91" s="49" t="s">
        <v>286</v>
      </c>
      <c r="D91" s="49" t="s">
        <v>287</v>
      </c>
      <c r="E91" s="32" t="s">
        <v>64</v>
      </c>
      <c r="F91" s="2">
        <v>23</v>
      </c>
      <c r="G91" s="2">
        <v>25</v>
      </c>
      <c r="H91" s="2">
        <v>27</v>
      </c>
      <c r="I91" s="2">
        <v>24</v>
      </c>
      <c r="J91" s="4">
        <f t="shared" si="6"/>
        <v>99</v>
      </c>
      <c r="K91" s="45">
        <f t="shared" si="7"/>
        <v>24.75</v>
      </c>
      <c r="L91" s="15">
        <f t="shared" si="8"/>
        <v>4</v>
      </c>
      <c r="M91" s="3"/>
      <c r="N91" s="3"/>
    </row>
    <row r="92" spans="1:14" s="8" customFormat="1" ht="16.2">
      <c r="A92" s="20" t="s">
        <v>35</v>
      </c>
      <c r="B92" s="49">
        <v>28901</v>
      </c>
      <c r="C92" s="49" t="s">
        <v>351</v>
      </c>
      <c r="D92" s="49" t="s">
        <v>285</v>
      </c>
      <c r="E92" s="32" t="s">
        <v>12</v>
      </c>
      <c r="F92" s="2">
        <v>25</v>
      </c>
      <c r="G92" s="2">
        <v>24</v>
      </c>
      <c r="H92" s="2">
        <v>20</v>
      </c>
      <c r="I92" s="2">
        <v>30</v>
      </c>
      <c r="J92" s="4">
        <f t="shared" si="6"/>
        <v>99</v>
      </c>
      <c r="K92" s="45">
        <f t="shared" si="7"/>
        <v>24.75</v>
      </c>
      <c r="L92" s="15">
        <f t="shared" si="8"/>
        <v>10</v>
      </c>
      <c r="M92" s="3"/>
      <c r="N92" s="3"/>
    </row>
    <row r="93" spans="1:14" s="8" customFormat="1" ht="16.2">
      <c r="A93" s="20" t="s">
        <v>36</v>
      </c>
      <c r="B93" s="49">
        <v>41828</v>
      </c>
      <c r="C93" s="49" t="s">
        <v>349</v>
      </c>
      <c r="D93" s="49" t="s">
        <v>350</v>
      </c>
      <c r="E93" s="32" t="s">
        <v>12</v>
      </c>
      <c r="F93" s="2">
        <v>26</v>
      </c>
      <c r="G93" s="2">
        <v>28</v>
      </c>
      <c r="H93" s="2">
        <v>24</v>
      </c>
      <c r="I93" s="2">
        <v>25</v>
      </c>
      <c r="J93" s="4">
        <f t="shared" si="6"/>
        <v>103</v>
      </c>
      <c r="K93" s="45">
        <f t="shared" si="7"/>
        <v>25.75</v>
      </c>
      <c r="L93" s="15">
        <f t="shared" si="8"/>
        <v>4</v>
      </c>
      <c r="M93" s="3"/>
      <c r="N93" s="3"/>
    </row>
    <row r="94" spans="1:14" s="8" customFormat="1" ht="16.2">
      <c r="A94" s="20" t="s">
        <v>37</v>
      </c>
      <c r="B94" s="49">
        <v>1612</v>
      </c>
      <c r="C94" s="49" t="s">
        <v>294</v>
      </c>
      <c r="D94" s="49" t="s">
        <v>295</v>
      </c>
      <c r="E94" s="32" t="s">
        <v>62</v>
      </c>
      <c r="F94" s="2">
        <v>27</v>
      </c>
      <c r="G94" s="2">
        <v>23</v>
      </c>
      <c r="H94" s="2">
        <v>26</v>
      </c>
      <c r="I94" s="2">
        <v>28</v>
      </c>
      <c r="J94" s="4">
        <f t="shared" si="6"/>
        <v>104</v>
      </c>
      <c r="K94" s="45">
        <f t="shared" si="7"/>
        <v>26</v>
      </c>
      <c r="L94" s="15">
        <f t="shared" si="8"/>
        <v>5</v>
      </c>
      <c r="M94" s="3"/>
      <c r="N94" s="3"/>
    </row>
    <row r="95" spans="1:14" s="8" customFormat="1" ht="16.2">
      <c r="A95" s="20" t="s">
        <v>38</v>
      </c>
      <c r="B95" s="49">
        <v>43674</v>
      </c>
      <c r="C95" s="49" t="s">
        <v>220</v>
      </c>
      <c r="D95" s="49" t="s">
        <v>285</v>
      </c>
      <c r="E95" s="32" t="s">
        <v>8</v>
      </c>
      <c r="F95" s="2">
        <v>25</v>
      </c>
      <c r="G95" s="2">
        <v>24</v>
      </c>
      <c r="H95" s="2">
        <v>31</v>
      </c>
      <c r="I95" s="2">
        <v>24</v>
      </c>
      <c r="J95" s="4">
        <f t="shared" si="6"/>
        <v>104</v>
      </c>
      <c r="K95" s="45">
        <f t="shared" si="7"/>
        <v>26</v>
      </c>
      <c r="L95" s="15">
        <f t="shared" si="8"/>
        <v>7</v>
      </c>
      <c r="M95" s="3"/>
      <c r="N95" s="3"/>
    </row>
    <row r="96" spans="1:14" s="8" customFormat="1" ht="16.2">
      <c r="A96" s="20" t="s">
        <v>39</v>
      </c>
      <c r="B96" s="49">
        <v>66839</v>
      </c>
      <c r="C96" s="49" t="s">
        <v>209</v>
      </c>
      <c r="D96" s="49" t="s">
        <v>284</v>
      </c>
      <c r="E96" s="32" t="s">
        <v>71</v>
      </c>
      <c r="F96" s="2">
        <v>26</v>
      </c>
      <c r="G96" s="2">
        <v>26</v>
      </c>
      <c r="H96" s="2">
        <v>28</v>
      </c>
      <c r="I96" s="2">
        <v>25</v>
      </c>
      <c r="J96" s="4">
        <f t="shared" si="6"/>
        <v>105</v>
      </c>
      <c r="K96" s="45">
        <f t="shared" si="7"/>
        <v>26.25</v>
      </c>
      <c r="L96" s="15">
        <f t="shared" si="8"/>
        <v>3</v>
      </c>
      <c r="M96" s="3"/>
      <c r="N96" s="3"/>
    </row>
    <row r="97" spans="1:14" s="8" customFormat="1" ht="16.2">
      <c r="A97" s="20" t="s">
        <v>48</v>
      </c>
      <c r="B97" s="49">
        <v>67243</v>
      </c>
      <c r="C97" s="49" t="s">
        <v>240</v>
      </c>
      <c r="D97" s="49" t="s">
        <v>293</v>
      </c>
      <c r="E97" s="32" t="s">
        <v>12</v>
      </c>
      <c r="F97" s="2">
        <v>32</v>
      </c>
      <c r="G97" s="2">
        <v>25</v>
      </c>
      <c r="H97" s="2">
        <v>27</v>
      </c>
      <c r="I97" s="2">
        <v>31</v>
      </c>
      <c r="J97" s="4">
        <f t="shared" si="6"/>
        <v>115</v>
      </c>
      <c r="K97" s="45">
        <f t="shared" si="7"/>
        <v>28.75</v>
      </c>
      <c r="L97" s="15">
        <f t="shared" si="8"/>
        <v>7</v>
      </c>
      <c r="M97" s="3"/>
      <c r="N97" s="3"/>
    </row>
    <row r="98" spans="1:14" s="8" customFormat="1" ht="16.2">
      <c r="A98" s="20" t="s">
        <v>50</v>
      </c>
      <c r="B98" s="49">
        <v>66101</v>
      </c>
      <c r="C98" s="49" t="s">
        <v>330</v>
      </c>
      <c r="D98" s="49" t="s">
        <v>283</v>
      </c>
      <c r="E98" s="32" t="s">
        <v>71</v>
      </c>
      <c r="F98" s="2">
        <v>32</v>
      </c>
      <c r="G98" s="2">
        <v>26</v>
      </c>
      <c r="H98" s="2">
        <v>30</v>
      </c>
      <c r="I98" s="2">
        <v>31</v>
      </c>
      <c r="J98" s="4">
        <f t="shared" si="6"/>
        <v>119</v>
      </c>
      <c r="K98" s="45">
        <f t="shared" si="7"/>
        <v>29.75</v>
      </c>
      <c r="L98" s="15">
        <f t="shared" si="8"/>
        <v>6</v>
      </c>
      <c r="M98" s="3"/>
      <c r="N98" s="3"/>
    </row>
    <row r="99" spans="1:14" s="8" customFormat="1">
      <c r="A99" s="20" t="s">
        <v>21</v>
      </c>
    </row>
    <row r="100" spans="1:14" ht="18">
      <c r="A100" s="25"/>
      <c r="B100" s="3"/>
      <c r="C100" s="17" t="s">
        <v>65</v>
      </c>
      <c r="D100" s="17"/>
      <c r="E100" s="4" t="s">
        <v>41</v>
      </c>
      <c r="F100" s="2" t="s">
        <v>24</v>
      </c>
      <c r="G100" s="2" t="s">
        <v>25</v>
      </c>
      <c r="H100" s="2" t="s">
        <v>26</v>
      </c>
      <c r="I100" s="2" t="s">
        <v>27</v>
      </c>
      <c r="J100" s="4" t="s">
        <v>28</v>
      </c>
      <c r="K100" s="4" t="s">
        <v>29</v>
      </c>
      <c r="L100" s="4" t="s">
        <v>30</v>
      </c>
      <c r="M100" s="3"/>
      <c r="N100" s="3"/>
    </row>
    <row r="101" spans="1:14" ht="16.2">
      <c r="A101" s="20" t="s">
        <v>31</v>
      </c>
      <c r="B101" s="49">
        <v>44862</v>
      </c>
      <c r="C101" s="49" t="s">
        <v>260</v>
      </c>
      <c r="D101" s="49" t="s">
        <v>290</v>
      </c>
      <c r="E101" s="32" t="s">
        <v>13</v>
      </c>
      <c r="F101" s="2">
        <v>22</v>
      </c>
      <c r="G101" s="2">
        <v>20</v>
      </c>
      <c r="H101" s="2">
        <v>21</v>
      </c>
      <c r="I101" s="2">
        <v>24</v>
      </c>
      <c r="J101" s="4">
        <f t="shared" ref="J101:J116" si="9">SUM(F101:I101)</f>
        <v>87</v>
      </c>
      <c r="K101" s="45">
        <f t="shared" ref="K101:K116" si="10">SUM(J101)/4</f>
        <v>21.75</v>
      </c>
      <c r="L101" s="15">
        <f t="shared" ref="L101:L116" si="11">IF(F101&gt;0,(MAX(F101:I101)-MIN(F101:I101)),"0")</f>
        <v>4</v>
      </c>
      <c r="M101" s="3"/>
      <c r="N101" s="3"/>
    </row>
    <row r="102" spans="1:14" s="8" customFormat="1" ht="16.2">
      <c r="A102" s="20" t="s">
        <v>32</v>
      </c>
      <c r="B102" s="49">
        <v>43515</v>
      </c>
      <c r="C102" s="49" t="s">
        <v>331</v>
      </c>
      <c r="D102" s="49" t="s">
        <v>332</v>
      </c>
      <c r="E102" s="32" t="s">
        <v>66</v>
      </c>
      <c r="F102" s="2">
        <v>24</v>
      </c>
      <c r="G102" s="2">
        <v>23</v>
      </c>
      <c r="H102" s="2">
        <v>21</v>
      </c>
      <c r="I102" s="2">
        <v>28</v>
      </c>
      <c r="J102" s="4">
        <f t="shared" si="9"/>
        <v>96</v>
      </c>
      <c r="K102" s="45">
        <f t="shared" si="10"/>
        <v>24</v>
      </c>
      <c r="L102" s="15">
        <f t="shared" si="11"/>
        <v>7</v>
      </c>
      <c r="M102" s="3"/>
      <c r="N102" s="3"/>
    </row>
    <row r="103" spans="1:14" s="8" customFormat="1" ht="16.2">
      <c r="A103" s="20" t="s">
        <v>33</v>
      </c>
      <c r="B103" s="49">
        <v>44499</v>
      </c>
      <c r="C103" s="49" t="s">
        <v>300</v>
      </c>
      <c r="D103" s="49" t="s">
        <v>301</v>
      </c>
      <c r="E103" s="32" t="s">
        <v>60</v>
      </c>
      <c r="F103" s="2">
        <v>25</v>
      </c>
      <c r="G103" s="2">
        <v>24</v>
      </c>
      <c r="H103" s="2">
        <v>24</v>
      </c>
      <c r="I103" s="2">
        <v>27</v>
      </c>
      <c r="J103" s="4">
        <f t="shared" si="9"/>
        <v>100</v>
      </c>
      <c r="K103" s="45">
        <f t="shared" si="10"/>
        <v>25</v>
      </c>
      <c r="L103" s="15">
        <f t="shared" si="11"/>
        <v>3</v>
      </c>
      <c r="M103" s="3"/>
      <c r="N103" s="3"/>
    </row>
    <row r="104" spans="1:14" s="8" customFormat="1" ht="16.2">
      <c r="A104" s="20" t="s">
        <v>34</v>
      </c>
      <c r="B104" s="49">
        <v>28904</v>
      </c>
      <c r="C104" s="49" t="s">
        <v>354</v>
      </c>
      <c r="D104" s="49" t="s">
        <v>355</v>
      </c>
      <c r="E104" s="32" t="s">
        <v>62</v>
      </c>
      <c r="F104" s="2">
        <v>25</v>
      </c>
      <c r="G104" s="2">
        <v>24</v>
      </c>
      <c r="H104" s="2">
        <v>25</v>
      </c>
      <c r="I104" s="2">
        <v>29</v>
      </c>
      <c r="J104" s="4">
        <f t="shared" si="9"/>
        <v>103</v>
      </c>
      <c r="K104" s="45">
        <f t="shared" si="10"/>
        <v>25.75</v>
      </c>
      <c r="L104" s="15">
        <f t="shared" si="11"/>
        <v>5</v>
      </c>
      <c r="M104" s="3"/>
      <c r="N104" s="3"/>
    </row>
    <row r="105" spans="1:14" s="8" customFormat="1" ht="16.2">
      <c r="A105" s="20" t="s">
        <v>35</v>
      </c>
      <c r="B105" s="49">
        <v>29796</v>
      </c>
      <c r="C105" s="49" t="s">
        <v>141</v>
      </c>
      <c r="D105" s="49" t="s">
        <v>288</v>
      </c>
      <c r="E105" s="32" t="s">
        <v>13</v>
      </c>
      <c r="F105" s="2">
        <v>27</v>
      </c>
      <c r="G105" s="2">
        <v>28</v>
      </c>
      <c r="H105" s="2">
        <v>26</v>
      </c>
      <c r="I105" s="2">
        <v>24</v>
      </c>
      <c r="J105" s="4">
        <f t="shared" si="9"/>
        <v>105</v>
      </c>
      <c r="K105" s="45">
        <f t="shared" si="10"/>
        <v>26.25</v>
      </c>
      <c r="L105" s="15">
        <f t="shared" si="11"/>
        <v>4</v>
      </c>
      <c r="M105" s="3"/>
      <c r="N105" s="3"/>
    </row>
    <row r="106" spans="1:14" s="8" customFormat="1" ht="16.2">
      <c r="A106" s="20" t="s">
        <v>36</v>
      </c>
      <c r="B106" s="49">
        <v>30655</v>
      </c>
      <c r="C106" s="49" t="s">
        <v>357</v>
      </c>
      <c r="D106" s="49" t="s">
        <v>358</v>
      </c>
      <c r="E106" s="32" t="s">
        <v>8</v>
      </c>
      <c r="F106" s="2">
        <v>33</v>
      </c>
      <c r="G106" s="2">
        <v>22</v>
      </c>
      <c r="H106" s="2">
        <v>25</v>
      </c>
      <c r="I106" s="2">
        <v>26</v>
      </c>
      <c r="J106" s="4">
        <f t="shared" si="9"/>
        <v>106</v>
      </c>
      <c r="K106" s="45">
        <f t="shared" si="10"/>
        <v>26.5</v>
      </c>
      <c r="L106" s="15">
        <f t="shared" si="11"/>
        <v>11</v>
      </c>
      <c r="M106" s="3"/>
      <c r="N106" s="3"/>
    </row>
    <row r="107" spans="1:14" s="8" customFormat="1" ht="16.2">
      <c r="A107" s="20" t="s">
        <v>37</v>
      </c>
      <c r="B107" s="51">
        <v>66919</v>
      </c>
      <c r="C107" s="49" t="s">
        <v>383</v>
      </c>
      <c r="D107" s="49" t="s">
        <v>353</v>
      </c>
      <c r="E107" s="32" t="s">
        <v>66</v>
      </c>
      <c r="F107" s="2">
        <v>26</v>
      </c>
      <c r="G107" s="2">
        <v>25</v>
      </c>
      <c r="H107" s="2">
        <v>30</v>
      </c>
      <c r="I107" s="2">
        <v>26</v>
      </c>
      <c r="J107" s="4">
        <f t="shared" si="9"/>
        <v>107</v>
      </c>
      <c r="K107" s="45">
        <f t="shared" si="10"/>
        <v>26.75</v>
      </c>
      <c r="L107" s="15">
        <f t="shared" si="11"/>
        <v>5</v>
      </c>
      <c r="M107" s="3"/>
      <c r="N107" s="3"/>
    </row>
    <row r="108" spans="1:14" s="8" customFormat="1" ht="16.2">
      <c r="A108" s="20" t="s">
        <v>38</v>
      </c>
      <c r="B108" s="49">
        <v>36042</v>
      </c>
      <c r="C108" s="49" t="s">
        <v>305</v>
      </c>
      <c r="D108" s="49" t="s">
        <v>306</v>
      </c>
      <c r="E108" s="32" t="s">
        <v>6</v>
      </c>
      <c r="F108" s="2">
        <v>32</v>
      </c>
      <c r="G108" s="2">
        <v>27</v>
      </c>
      <c r="H108" s="2">
        <v>23</v>
      </c>
      <c r="I108" s="2">
        <v>25</v>
      </c>
      <c r="J108" s="4">
        <f t="shared" si="9"/>
        <v>107</v>
      </c>
      <c r="K108" s="45">
        <f t="shared" si="10"/>
        <v>26.75</v>
      </c>
      <c r="L108" s="15">
        <f t="shared" si="11"/>
        <v>9</v>
      </c>
      <c r="M108" s="3"/>
      <c r="N108" s="3"/>
    </row>
    <row r="109" spans="1:14" s="8" customFormat="1" ht="16.2">
      <c r="A109" s="20" t="s">
        <v>39</v>
      </c>
      <c r="B109" s="49">
        <v>28892</v>
      </c>
      <c r="C109" s="49" t="s">
        <v>307</v>
      </c>
      <c r="D109" s="49" t="s">
        <v>289</v>
      </c>
      <c r="E109" s="32" t="s">
        <v>15</v>
      </c>
      <c r="F109" s="2">
        <v>27</v>
      </c>
      <c r="G109" s="2">
        <v>26</v>
      </c>
      <c r="H109" s="2">
        <v>28</v>
      </c>
      <c r="I109" s="2">
        <v>28</v>
      </c>
      <c r="J109" s="4">
        <f t="shared" si="9"/>
        <v>109</v>
      </c>
      <c r="K109" s="45">
        <f t="shared" si="10"/>
        <v>27.25</v>
      </c>
      <c r="L109" s="15">
        <f t="shared" si="11"/>
        <v>2</v>
      </c>
      <c r="M109" s="3"/>
      <c r="N109" s="3"/>
    </row>
    <row r="110" spans="1:14" s="8" customFormat="1" ht="16.2">
      <c r="A110" s="20" t="s">
        <v>48</v>
      </c>
      <c r="B110" s="49">
        <v>33337</v>
      </c>
      <c r="C110" s="49" t="s">
        <v>302</v>
      </c>
      <c r="D110" s="49" t="s">
        <v>303</v>
      </c>
      <c r="E110" s="32" t="s">
        <v>13</v>
      </c>
      <c r="F110" s="2">
        <v>26</v>
      </c>
      <c r="G110" s="2">
        <v>28</v>
      </c>
      <c r="H110" s="2">
        <v>29</v>
      </c>
      <c r="I110" s="2">
        <v>26</v>
      </c>
      <c r="J110" s="4">
        <f t="shared" si="9"/>
        <v>109</v>
      </c>
      <c r="K110" s="45">
        <f t="shared" si="10"/>
        <v>27.25</v>
      </c>
      <c r="L110" s="15">
        <f t="shared" si="11"/>
        <v>3</v>
      </c>
      <c r="M110" s="3"/>
      <c r="N110" s="3"/>
    </row>
    <row r="111" spans="1:14" s="8" customFormat="1" ht="16.2">
      <c r="A111" s="20" t="s">
        <v>50</v>
      </c>
      <c r="B111" s="49">
        <v>35257</v>
      </c>
      <c r="C111" s="49" t="s">
        <v>308</v>
      </c>
      <c r="D111" s="49" t="s">
        <v>306</v>
      </c>
      <c r="E111" s="32" t="s">
        <v>43</v>
      </c>
      <c r="F111" s="2">
        <v>25</v>
      </c>
      <c r="G111" s="2">
        <v>31</v>
      </c>
      <c r="H111" s="2">
        <v>24</v>
      </c>
      <c r="I111" s="2">
        <v>30</v>
      </c>
      <c r="J111" s="4">
        <f t="shared" si="9"/>
        <v>110</v>
      </c>
      <c r="K111" s="45">
        <f t="shared" si="10"/>
        <v>27.5</v>
      </c>
      <c r="L111" s="15">
        <f t="shared" si="11"/>
        <v>7</v>
      </c>
      <c r="M111" s="3"/>
      <c r="N111" s="3"/>
    </row>
    <row r="112" spans="1:14" s="8" customFormat="1" ht="16.2">
      <c r="A112" s="20" t="s">
        <v>51</v>
      </c>
      <c r="B112" s="49">
        <v>28473</v>
      </c>
      <c r="C112" s="49" t="s">
        <v>256</v>
      </c>
      <c r="D112" s="49" t="s">
        <v>356</v>
      </c>
      <c r="E112" s="32" t="s">
        <v>60</v>
      </c>
      <c r="F112" s="2">
        <v>31</v>
      </c>
      <c r="G112" s="2">
        <v>27</v>
      </c>
      <c r="H112" s="2">
        <v>30</v>
      </c>
      <c r="I112" s="2">
        <v>23</v>
      </c>
      <c r="J112" s="4">
        <f t="shared" si="9"/>
        <v>111</v>
      </c>
      <c r="K112" s="45">
        <f t="shared" si="10"/>
        <v>27.75</v>
      </c>
      <c r="L112" s="15">
        <f t="shared" si="11"/>
        <v>8</v>
      </c>
      <c r="M112" s="3"/>
      <c r="N112" s="3"/>
    </row>
    <row r="113" spans="1:14" s="8" customFormat="1" ht="16.2">
      <c r="A113" s="20" t="s">
        <v>53</v>
      </c>
      <c r="B113" s="49">
        <v>35803</v>
      </c>
      <c r="C113" s="49" t="s">
        <v>309</v>
      </c>
      <c r="D113" s="49" t="s">
        <v>310</v>
      </c>
      <c r="E113" s="32" t="s">
        <v>43</v>
      </c>
      <c r="F113" s="2">
        <v>35</v>
      </c>
      <c r="G113" s="2">
        <v>27</v>
      </c>
      <c r="H113" s="2">
        <v>26</v>
      </c>
      <c r="I113" s="2">
        <v>26</v>
      </c>
      <c r="J113" s="4">
        <f t="shared" si="9"/>
        <v>114</v>
      </c>
      <c r="K113" s="45">
        <f t="shared" si="10"/>
        <v>28.5</v>
      </c>
      <c r="L113" s="15">
        <f t="shared" si="11"/>
        <v>9</v>
      </c>
      <c r="M113" s="3"/>
      <c r="N113" s="3"/>
    </row>
    <row r="114" spans="1:14" s="8" customFormat="1" ht="16.2">
      <c r="A114" s="20" t="s">
        <v>54</v>
      </c>
      <c r="B114" s="49">
        <v>36005</v>
      </c>
      <c r="C114" s="49" t="s">
        <v>297</v>
      </c>
      <c r="D114" s="49" t="s">
        <v>298</v>
      </c>
      <c r="E114" s="32" t="s">
        <v>71</v>
      </c>
      <c r="F114" s="2">
        <v>30</v>
      </c>
      <c r="G114" s="2">
        <v>28</v>
      </c>
      <c r="H114" s="2">
        <v>33</v>
      </c>
      <c r="I114" s="2">
        <v>31</v>
      </c>
      <c r="J114" s="4">
        <f t="shared" si="9"/>
        <v>122</v>
      </c>
      <c r="K114" s="45">
        <f t="shared" si="10"/>
        <v>30.5</v>
      </c>
      <c r="L114" s="15">
        <f t="shared" si="11"/>
        <v>5</v>
      </c>
      <c r="M114" s="3"/>
      <c r="N114" s="3"/>
    </row>
    <row r="115" spans="1:14" s="8" customFormat="1" ht="16.2">
      <c r="A115" s="20" t="s">
        <v>55</v>
      </c>
      <c r="B115" s="49">
        <v>66493</v>
      </c>
      <c r="C115" s="49" t="s">
        <v>227</v>
      </c>
      <c r="D115" s="49" t="s">
        <v>299</v>
      </c>
      <c r="E115" s="32" t="s">
        <v>71</v>
      </c>
      <c r="F115" s="2">
        <v>33</v>
      </c>
      <c r="G115" s="2">
        <v>45</v>
      </c>
      <c r="H115" s="2">
        <v>32</v>
      </c>
      <c r="I115" s="2">
        <v>34</v>
      </c>
      <c r="J115" s="4">
        <f t="shared" si="9"/>
        <v>144</v>
      </c>
      <c r="K115" s="45">
        <f t="shared" si="10"/>
        <v>36</v>
      </c>
      <c r="L115" s="15">
        <f t="shared" si="11"/>
        <v>13</v>
      </c>
      <c r="M115" s="3"/>
      <c r="N115" s="3"/>
    </row>
    <row r="116" spans="1:14" s="8" customFormat="1" ht="16.2">
      <c r="A116" s="20" t="s">
        <v>57</v>
      </c>
      <c r="B116" s="49">
        <v>67331</v>
      </c>
      <c r="C116" s="49" t="s">
        <v>162</v>
      </c>
      <c r="D116" s="49" t="s">
        <v>304</v>
      </c>
      <c r="E116" s="32" t="s">
        <v>67</v>
      </c>
      <c r="F116" s="2">
        <v>31</v>
      </c>
      <c r="G116" s="2">
        <v>43</v>
      </c>
      <c r="H116" s="2">
        <v>34</v>
      </c>
      <c r="I116" s="2">
        <v>40</v>
      </c>
      <c r="J116" s="4">
        <f t="shared" si="9"/>
        <v>148</v>
      </c>
      <c r="K116" s="45">
        <f t="shared" si="10"/>
        <v>37</v>
      </c>
      <c r="L116" s="15">
        <f t="shared" si="11"/>
        <v>12</v>
      </c>
      <c r="M116" s="3"/>
      <c r="N116" s="3"/>
    </row>
    <row r="117" spans="1:14" s="8" customFormat="1" ht="17.399999999999999">
      <c r="B117" s="3"/>
      <c r="C117" s="18" t="s">
        <v>21</v>
      </c>
      <c r="D117" s="18" t="s">
        <v>21</v>
      </c>
      <c r="E117" s="32"/>
      <c r="F117" s="2"/>
      <c r="G117" s="2"/>
      <c r="H117" s="2"/>
      <c r="I117" s="2"/>
      <c r="J117" s="4"/>
      <c r="K117" s="14"/>
      <c r="L117" s="15"/>
      <c r="M117" s="3"/>
      <c r="N117" s="3"/>
    </row>
    <row r="118" spans="1:14" ht="18">
      <c r="B118" s="3"/>
      <c r="C118" s="17" t="s">
        <v>68</v>
      </c>
      <c r="D118" s="17"/>
      <c r="E118" s="4" t="s">
        <v>41</v>
      </c>
      <c r="F118" s="2" t="s">
        <v>24</v>
      </c>
      <c r="G118" s="2" t="s">
        <v>25</v>
      </c>
      <c r="H118" s="2" t="s">
        <v>26</v>
      </c>
      <c r="I118" s="2" t="s">
        <v>27</v>
      </c>
      <c r="J118" s="4" t="s">
        <v>28</v>
      </c>
      <c r="K118" s="4" t="s">
        <v>29</v>
      </c>
      <c r="L118" s="4" t="s">
        <v>30</v>
      </c>
      <c r="M118" s="1"/>
      <c r="N118" s="1"/>
    </row>
    <row r="119" spans="1:14" s="1" customFormat="1" ht="16.2">
      <c r="A119" s="20" t="s">
        <v>31</v>
      </c>
      <c r="B119" s="49">
        <v>46031</v>
      </c>
      <c r="C119" s="49" t="s">
        <v>180</v>
      </c>
      <c r="D119" s="50" t="s">
        <v>181</v>
      </c>
      <c r="E119" s="32" t="s">
        <v>15</v>
      </c>
      <c r="F119" s="2">
        <v>22</v>
      </c>
      <c r="G119" s="2">
        <v>19</v>
      </c>
      <c r="H119" s="2">
        <v>22</v>
      </c>
      <c r="I119" s="2">
        <v>19</v>
      </c>
      <c r="J119" s="4">
        <f t="shared" ref="J119:J156" si="12">SUM(F119:I119)</f>
        <v>82</v>
      </c>
      <c r="K119" s="45">
        <f t="shared" ref="K119:K156" si="13">SUM(J119)/4</f>
        <v>20.5</v>
      </c>
      <c r="L119" s="15">
        <f t="shared" ref="L119:L156" si="14">IF(F119&gt;0,(MAX(F119:I119)-MIN(F119:I119)),"0")</f>
        <v>3</v>
      </c>
      <c r="M119" s="3"/>
      <c r="N119" s="3"/>
    </row>
    <row r="120" spans="1:14" s="8" customFormat="1" ht="16.2">
      <c r="A120" s="20" t="s">
        <v>32</v>
      </c>
      <c r="B120" s="49">
        <v>45560</v>
      </c>
      <c r="C120" s="49" t="s">
        <v>144</v>
      </c>
      <c r="D120" s="49" t="s">
        <v>159</v>
      </c>
      <c r="E120" s="32" t="s">
        <v>46</v>
      </c>
      <c r="F120" s="2">
        <v>23</v>
      </c>
      <c r="G120" s="2">
        <v>19</v>
      </c>
      <c r="H120" s="2">
        <v>19</v>
      </c>
      <c r="I120" s="2">
        <v>22</v>
      </c>
      <c r="J120" s="4">
        <f t="shared" si="12"/>
        <v>83</v>
      </c>
      <c r="K120" s="45">
        <f t="shared" si="13"/>
        <v>20.75</v>
      </c>
      <c r="L120" s="15">
        <f t="shared" si="14"/>
        <v>4</v>
      </c>
      <c r="M120" s="3"/>
      <c r="N120" s="3"/>
    </row>
    <row r="121" spans="1:14" s="8" customFormat="1" ht="16.2">
      <c r="A121" s="20" t="s">
        <v>33</v>
      </c>
      <c r="B121" s="49">
        <v>29114</v>
      </c>
      <c r="C121" s="49" t="s">
        <v>351</v>
      </c>
      <c r="D121" s="49" t="s">
        <v>211</v>
      </c>
      <c r="E121" s="32" t="s">
        <v>12</v>
      </c>
      <c r="F121" s="2">
        <v>22</v>
      </c>
      <c r="G121" s="2">
        <v>20</v>
      </c>
      <c r="H121" s="2">
        <v>21</v>
      </c>
      <c r="I121" s="2">
        <v>21</v>
      </c>
      <c r="J121" s="4">
        <f t="shared" si="12"/>
        <v>84</v>
      </c>
      <c r="K121" s="45">
        <f t="shared" si="13"/>
        <v>21</v>
      </c>
      <c r="L121" s="15">
        <f t="shared" si="14"/>
        <v>2</v>
      </c>
      <c r="M121" s="3" t="s">
        <v>21</v>
      </c>
      <c r="N121" s="3"/>
    </row>
    <row r="122" spans="1:14" s="8" customFormat="1" ht="16.2">
      <c r="A122" s="20" t="s">
        <v>34</v>
      </c>
      <c r="B122" s="49">
        <v>50536</v>
      </c>
      <c r="C122" s="49" t="s">
        <v>233</v>
      </c>
      <c r="D122" s="49" t="s">
        <v>234</v>
      </c>
      <c r="E122" s="32" t="s">
        <v>437</v>
      </c>
      <c r="F122" s="2">
        <v>21</v>
      </c>
      <c r="G122" s="2">
        <v>20</v>
      </c>
      <c r="H122" s="2">
        <v>21</v>
      </c>
      <c r="I122" s="2">
        <v>22</v>
      </c>
      <c r="J122" s="4">
        <f t="shared" si="12"/>
        <v>84</v>
      </c>
      <c r="K122" s="45">
        <f t="shared" si="13"/>
        <v>21</v>
      </c>
      <c r="L122" s="15">
        <f t="shared" si="14"/>
        <v>2</v>
      </c>
      <c r="M122" s="3" t="s">
        <v>442</v>
      </c>
      <c r="N122" s="3"/>
    </row>
    <row r="123" spans="1:14" s="8" customFormat="1" ht="16.2">
      <c r="A123" s="20" t="s">
        <v>35</v>
      </c>
      <c r="B123" s="49">
        <v>50094</v>
      </c>
      <c r="C123" s="49" t="s">
        <v>223</v>
      </c>
      <c r="D123" s="49" t="s">
        <v>224</v>
      </c>
      <c r="E123" s="32" t="s">
        <v>13</v>
      </c>
      <c r="F123" s="2">
        <v>22</v>
      </c>
      <c r="G123" s="2">
        <v>20</v>
      </c>
      <c r="H123" s="2">
        <v>21</v>
      </c>
      <c r="I123" s="2">
        <v>22</v>
      </c>
      <c r="J123" s="4">
        <f t="shared" si="12"/>
        <v>85</v>
      </c>
      <c r="K123" s="45">
        <f t="shared" si="13"/>
        <v>21.25</v>
      </c>
      <c r="L123" s="15">
        <f t="shared" si="14"/>
        <v>2</v>
      </c>
      <c r="M123" s="3" t="s">
        <v>21</v>
      </c>
      <c r="N123" s="3"/>
    </row>
    <row r="124" spans="1:14" s="8" customFormat="1" ht="16.2">
      <c r="A124" s="20" t="s">
        <v>36</v>
      </c>
      <c r="B124" s="49">
        <v>40407</v>
      </c>
      <c r="C124" s="49" t="s">
        <v>243</v>
      </c>
      <c r="D124" s="49" t="s">
        <v>244</v>
      </c>
      <c r="E124" s="32" t="s">
        <v>42</v>
      </c>
      <c r="F124" s="2">
        <v>19</v>
      </c>
      <c r="G124" s="2">
        <v>24</v>
      </c>
      <c r="H124" s="2">
        <v>22</v>
      </c>
      <c r="I124" s="2">
        <v>20</v>
      </c>
      <c r="J124" s="4">
        <f t="shared" si="12"/>
        <v>85</v>
      </c>
      <c r="K124" s="45">
        <f t="shared" si="13"/>
        <v>21.25</v>
      </c>
      <c r="L124" s="15">
        <f t="shared" si="14"/>
        <v>5</v>
      </c>
      <c r="M124" s="3"/>
      <c r="N124" s="3"/>
    </row>
    <row r="125" spans="1:14" s="8" customFormat="1" ht="16.2">
      <c r="A125" s="20" t="s">
        <v>37</v>
      </c>
      <c r="B125" s="49">
        <v>45991</v>
      </c>
      <c r="C125" s="49" t="s">
        <v>228</v>
      </c>
      <c r="D125" s="50" t="s">
        <v>217</v>
      </c>
      <c r="E125" s="32" t="s">
        <v>6</v>
      </c>
      <c r="F125" s="2">
        <v>20</v>
      </c>
      <c r="G125" s="2">
        <v>23</v>
      </c>
      <c r="H125" s="2">
        <v>22</v>
      </c>
      <c r="I125" s="2">
        <v>21</v>
      </c>
      <c r="J125" s="4">
        <f t="shared" si="12"/>
        <v>86</v>
      </c>
      <c r="K125" s="45">
        <f t="shared" si="13"/>
        <v>21.5</v>
      </c>
      <c r="L125" s="15">
        <f t="shared" si="14"/>
        <v>3</v>
      </c>
      <c r="M125" s="3"/>
      <c r="N125" s="3"/>
    </row>
    <row r="126" spans="1:14" s="8" customFormat="1" ht="16.2">
      <c r="A126" s="20" t="s">
        <v>38</v>
      </c>
      <c r="B126" s="49">
        <v>42332</v>
      </c>
      <c r="C126" s="49" t="s">
        <v>238</v>
      </c>
      <c r="D126" s="49" t="s">
        <v>152</v>
      </c>
      <c r="E126" s="32" t="s">
        <v>43</v>
      </c>
      <c r="F126" s="2">
        <v>20</v>
      </c>
      <c r="G126" s="2">
        <v>20</v>
      </c>
      <c r="H126" s="2">
        <v>23</v>
      </c>
      <c r="I126" s="2">
        <v>23</v>
      </c>
      <c r="J126" s="4">
        <f t="shared" si="12"/>
        <v>86</v>
      </c>
      <c r="K126" s="45">
        <f t="shared" si="13"/>
        <v>21.5</v>
      </c>
      <c r="L126" s="15">
        <f t="shared" si="14"/>
        <v>3</v>
      </c>
      <c r="M126" s="3"/>
      <c r="N126" s="3"/>
    </row>
    <row r="127" spans="1:14" s="8" customFormat="1" ht="16.2">
      <c r="A127" s="20" t="s">
        <v>39</v>
      </c>
      <c r="B127" s="49">
        <v>40350</v>
      </c>
      <c r="C127" s="49" t="s">
        <v>209</v>
      </c>
      <c r="D127" s="49" t="s">
        <v>210</v>
      </c>
      <c r="E127" s="32" t="s">
        <v>71</v>
      </c>
      <c r="F127" s="2">
        <v>23</v>
      </c>
      <c r="G127" s="2">
        <v>19</v>
      </c>
      <c r="H127" s="2">
        <v>23</v>
      </c>
      <c r="I127" s="2">
        <v>21</v>
      </c>
      <c r="J127" s="4">
        <f t="shared" si="12"/>
        <v>86</v>
      </c>
      <c r="K127" s="45">
        <f t="shared" si="13"/>
        <v>21.5</v>
      </c>
      <c r="L127" s="15">
        <f t="shared" si="14"/>
        <v>4</v>
      </c>
      <c r="M127" s="3"/>
      <c r="N127" s="3"/>
    </row>
    <row r="128" spans="1:14" s="8" customFormat="1" ht="16.2">
      <c r="A128" s="20" t="s">
        <v>48</v>
      </c>
      <c r="B128" s="49">
        <v>43587</v>
      </c>
      <c r="C128" s="49" t="s">
        <v>245</v>
      </c>
      <c r="D128" s="49" t="s">
        <v>246</v>
      </c>
      <c r="E128" s="32" t="s">
        <v>62</v>
      </c>
      <c r="F128" s="2">
        <v>22</v>
      </c>
      <c r="G128" s="2">
        <v>21</v>
      </c>
      <c r="H128" s="2">
        <v>23</v>
      </c>
      <c r="I128" s="2">
        <v>21</v>
      </c>
      <c r="J128" s="4">
        <f t="shared" si="12"/>
        <v>87</v>
      </c>
      <c r="K128" s="45">
        <f t="shared" si="13"/>
        <v>21.75</v>
      </c>
      <c r="L128" s="15">
        <f t="shared" si="14"/>
        <v>2</v>
      </c>
      <c r="M128" s="3"/>
      <c r="N128" s="3"/>
    </row>
    <row r="129" spans="1:14" s="8" customFormat="1" ht="16.2">
      <c r="A129" s="20" t="s">
        <v>50</v>
      </c>
      <c r="B129" s="49">
        <v>37433</v>
      </c>
      <c r="C129" s="49" t="s">
        <v>367</v>
      </c>
      <c r="D129" s="49" t="s">
        <v>177</v>
      </c>
      <c r="E129" s="32" t="s">
        <v>46</v>
      </c>
      <c r="F129" s="2">
        <v>22</v>
      </c>
      <c r="G129" s="2">
        <v>22</v>
      </c>
      <c r="H129" s="2">
        <v>22</v>
      </c>
      <c r="I129" s="2">
        <v>22</v>
      </c>
      <c r="J129" s="4">
        <f t="shared" si="12"/>
        <v>88</v>
      </c>
      <c r="K129" s="45">
        <f t="shared" si="13"/>
        <v>22</v>
      </c>
      <c r="L129" s="15">
        <f t="shared" si="14"/>
        <v>0</v>
      </c>
      <c r="M129" s="3"/>
      <c r="N129" s="3"/>
    </row>
    <row r="130" spans="1:14" s="8" customFormat="1" ht="16.2">
      <c r="A130" s="20" t="s">
        <v>51</v>
      </c>
      <c r="B130" s="49">
        <v>43779</v>
      </c>
      <c r="C130" s="49" t="s">
        <v>222</v>
      </c>
      <c r="D130" s="49" t="s">
        <v>176</v>
      </c>
      <c r="E130" s="32" t="s">
        <v>8</v>
      </c>
      <c r="F130" s="2">
        <v>26</v>
      </c>
      <c r="G130" s="2">
        <v>19</v>
      </c>
      <c r="H130" s="2">
        <v>23</v>
      </c>
      <c r="I130" s="2">
        <v>20</v>
      </c>
      <c r="J130" s="4">
        <f t="shared" si="12"/>
        <v>88</v>
      </c>
      <c r="K130" s="45">
        <f t="shared" si="13"/>
        <v>22</v>
      </c>
      <c r="L130" s="15">
        <f t="shared" si="14"/>
        <v>7</v>
      </c>
      <c r="M130" s="3"/>
      <c r="N130" s="3"/>
    </row>
    <row r="131" spans="1:14" s="8" customFormat="1" ht="16.2">
      <c r="A131" s="20" t="s">
        <v>53</v>
      </c>
      <c r="B131" s="49">
        <v>40393</v>
      </c>
      <c r="C131" s="49" t="s">
        <v>411</v>
      </c>
      <c r="D131" s="50" t="s">
        <v>219</v>
      </c>
      <c r="E131" s="32" t="s">
        <v>12</v>
      </c>
      <c r="F131" s="2">
        <v>22</v>
      </c>
      <c r="G131" s="2">
        <v>23</v>
      </c>
      <c r="H131" s="2">
        <v>23</v>
      </c>
      <c r="I131" s="2">
        <v>21</v>
      </c>
      <c r="J131" s="4">
        <f t="shared" si="12"/>
        <v>89</v>
      </c>
      <c r="K131" s="45">
        <f t="shared" si="13"/>
        <v>22.25</v>
      </c>
      <c r="L131" s="15">
        <f t="shared" si="14"/>
        <v>2</v>
      </c>
      <c r="M131" s="3"/>
      <c r="N131" s="3"/>
    </row>
    <row r="132" spans="1:14" s="8" customFormat="1" ht="16.2">
      <c r="A132" s="20" t="s">
        <v>54</v>
      </c>
      <c r="B132" s="49">
        <v>41617</v>
      </c>
      <c r="C132" s="49" t="s">
        <v>231</v>
      </c>
      <c r="D132" s="49" t="s">
        <v>232</v>
      </c>
      <c r="E132" s="32" t="s">
        <v>16</v>
      </c>
      <c r="F132" s="2">
        <v>23</v>
      </c>
      <c r="G132" s="2">
        <v>22</v>
      </c>
      <c r="H132" s="2">
        <v>20</v>
      </c>
      <c r="I132" s="2">
        <v>24</v>
      </c>
      <c r="J132" s="4">
        <f t="shared" si="12"/>
        <v>89</v>
      </c>
      <c r="K132" s="45">
        <f t="shared" si="13"/>
        <v>22.25</v>
      </c>
      <c r="L132" s="15">
        <f t="shared" si="14"/>
        <v>4</v>
      </c>
      <c r="M132" s="3"/>
      <c r="N132" s="3"/>
    </row>
    <row r="133" spans="1:14" s="8" customFormat="1" ht="16.2">
      <c r="A133" s="20" t="s">
        <v>55</v>
      </c>
      <c r="B133" s="49">
        <v>66787</v>
      </c>
      <c r="C133" s="49" t="s">
        <v>240</v>
      </c>
      <c r="D133" s="49" t="s">
        <v>167</v>
      </c>
      <c r="E133" s="32" t="s">
        <v>12</v>
      </c>
      <c r="F133" s="2">
        <v>22</v>
      </c>
      <c r="G133" s="2">
        <v>21</v>
      </c>
      <c r="H133" s="2">
        <v>24</v>
      </c>
      <c r="I133" s="2">
        <v>23</v>
      </c>
      <c r="J133" s="4">
        <f t="shared" si="12"/>
        <v>90</v>
      </c>
      <c r="K133" s="45">
        <f t="shared" si="13"/>
        <v>22.5</v>
      </c>
      <c r="L133" s="15">
        <f t="shared" si="14"/>
        <v>3</v>
      </c>
      <c r="M133" s="3"/>
      <c r="N133" s="3"/>
    </row>
    <row r="134" spans="1:14" s="8" customFormat="1" ht="16.2">
      <c r="A134" s="20" t="s">
        <v>57</v>
      </c>
      <c r="B134" s="49">
        <v>44691</v>
      </c>
      <c r="C134" s="49" t="s">
        <v>237</v>
      </c>
      <c r="D134" s="49" t="s">
        <v>236</v>
      </c>
      <c r="E134" s="32" t="s">
        <v>43</v>
      </c>
      <c r="F134" s="2">
        <v>21</v>
      </c>
      <c r="G134" s="2">
        <v>24</v>
      </c>
      <c r="H134" s="2">
        <v>21</v>
      </c>
      <c r="I134" s="2">
        <v>24</v>
      </c>
      <c r="J134" s="4">
        <f t="shared" si="12"/>
        <v>90</v>
      </c>
      <c r="K134" s="45">
        <f t="shared" si="13"/>
        <v>22.5</v>
      </c>
      <c r="L134" s="15">
        <f t="shared" si="14"/>
        <v>3</v>
      </c>
      <c r="M134" s="3"/>
      <c r="N134" s="3"/>
    </row>
    <row r="135" spans="1:14" s="8" customFormat="1" ht="16.2">
      <c r="A135" s="20" t="s">
        <v>58</v>
      </c>
      <c r="B135" s="49">
        <v>43598</v>
      </c>
      <c r="C135" s="49" t="s">
        <v>368</v>
      </c>
      <c r="D135" s="49" t="s">
        <v>369</v>
      </c>
      <c r="E135" s="32" t="s">
        <v>12</v>
      </c>
      <c r="F135" s="2">
        <v>24</v>
      </c>
      <c r="G135" s="2">
        <v>23</v>
      </c>
      <c r="H135" s="2">
        <v>22</v>
      </c>
      <c r="I135" s="2">
        <v>22</v>
      </c>
      <c r="J135" s="4">
        <f t="shared" si="12"/>
        <v>91</v>
      </c>
      <c r="K135" s="45">
        <f t="shared" si="13"/>
        <v>22.75</v>
      </c>
      <c r="L135" s="15">
        <f t="shared" si="14"/>
        <v>2</v>
      </c>
      <c r="M135" s="3"/>
      <c r="N135" s="3"/>
    </row>
    <row r="136" spans="1:14" s="8" customFormat="1" ht="16.2">
      <c r="A136" s="20" t="s">
        <v>59</v>
      </c>
      <c r="B136" s="49">
        <v>49894</v>
      </c>
      <c r="C136" s="49" t="s">
        <v>410</v>
      </c>
      <c r="D136" s="49" t="s">
        <v>184</v>
      </c>
      <c r="E136" s="32" t="s">
        <v>437</v>
      </c>
      <c r="F136" s="2">
        <v>21</v>
      </c>
      <c r="G136" s="2">
        <v>26</v>
      </c>
      <c r="H136" s="2">
        <v>23</v>
      </c>
      <c r="I136" s="2">
        <v>22</v>
      </c>
      <c r="J136" s="4">
        <f t="shared" si="12"/>
        <v>92</v>
      </c>
      <c r="K136" s="45">
        <f t="shared" si="13"/>
        <v>23</v>
      </c>
      <c r="L136" s="15">
        <f t="shared" si="14"/>
        <v>5</v>
      </c>
      <c r="M136" s="3"/>
      <c r="N136" s="3"/>
    </row>
    <row r="137" spans="1:14" s="8" customFormat="1" ht="16.2">
      <c r="A137" s="20" t="s">
        <v>61</v>
      </c>
      <c r="B137" s="49">
        <v>49943</v>
      </c>
      <c r="C137" s="49" t="s">
        <v>387</v>
      </c>
      <c r="D137" s="50" t="s">
        <v>388</v>
      </c>
      <c r="E137" s="32" t="s">
        <v>52</v>
      </c>
      <c r="F137" s="2">
        <v>25</v>
      </c>
      <c r="G137" s="2">
        <v>22</v>
      </c>
      <c r="H137" s="2">
        <v>23</v>
      </c>
      <c r="I137" s="2">
        <v>23</v>
      </c>
      <c r="J137" s="4">
        <f t="shared" si="12"/>
        <v>93</v>
      </c>
      <c r="K137" s="45">
        <f t="shared" si="13"/>
        <v>23.25</v>
      </c>
      <c r="L137" s="15">
        <f t="shared" si="14"/>
        <v>3</v>
      </c>
      <c r="M137" s="3"/>
      <c r="N137" s="3"/>
    </row>
    <row r="138" spans="1:14" s="8" customFormat="1" ht="16.2">
      <c r="A138" s="20" t="s">
        <v>72</v>
      </c>
      <c r="B138" s="49">
        <v>33442</v>
      </c>
      <c r="C138" s="49" t="s">
        <v>399</v>
      </c>
      <c r="D138" s="49" t="s">
        <v>386</v>
      </c>
      <c r="E138" s="32" t="s">
        <v>400</v>
      </c>
      <c r="F138" s="2">
        <v>22</v>
      </c>
      <c r="G138" s="2">
        <v>23</v>
      </c>
      <c r="H138" s="2">
        <v>22</v>
      </c>
      <c r="I138" s="2">
        <v>26</v>
      </c>
      <c r="J138" s="4">
        <f t="shared" si="12"/>
        <v>93</v>
      </c>
      <c r="K138" s="45">
        <f t="shared" si="13"/>
        <v>23.25</v>
      </c>
      <c r="L138" s="15">
        <f t="shared" si="14"/>
        <v>4</v>
      </c>
      <c r="M138" s="3"/>
      <c r="N138" s="3"/>
    </row>
    <row r="139" spans="1:14" s="8" customFormat="1" ht="16.2">
      <c r="A139" s="20" t="s">
        <v>73</v>
      </c>
      <c r="B139" s="49">
        <v>48911</v>
      </c>
      <c r="C139" s="49" t="s">
        <v>208</v>
      </c>
      <c r="D139" s="49" t="s">
        <v>169</v>
      </c>
      <c r="E139" s="32" t="s">
        <v>71</v>
      </c>
      <c r="F139" s="2">
        <v>24</v>
      </c>
      <c r="G139" s="2">
        <v>22</v>
      </c>
      <c r="H139" s="2">
        <v>23</v>
      </c>
      <c r="I139" s="2">
        <v>25</v>
      </c>
      <c r="J139" s="4">
        <f t="shared" si="12"/>
        <v>94</v>
      </c>
      <c r="K139" s="45">
        <f t="shared" si="13"/>
        <v>23.5</v>
      </c>
      <c r="L139" s="15">
        <f t="shared" si="14"/>
        <v>3</v>
      </c>
      <c r="M139" s="3" t="s">
        <v>21</v>
      </c>
      <c r="N139" s="3"/>
    </row>
    <row r="140" spans="1:14" s="8" customFormat="1" ht="16.2">
      <c r="A140" s="20" t="s">
        <v>77</v>
      </c>
      <c r="B140" s="49">
        <v>67936</v>
      </c>
      <c r="C140" s="49" t="s">
        <v>241</v>
      </c>
      <c r="D140" s="49" t="s">
        <v>213</v>
      </c>
      <c r="E140" s="32" t="s">
        <v>12</v>
      </c>
      <c r="F140" s="2">
        <v>23</v>
      </c>
      <c r="G140" s="2">
        <v>21</v>
      </c>
      <c r="H140" s="2">
        <v>26</v>
      </c>
      <c r="I140" s="2">
        <v>24</v>
      </c>
      <c r="J140" s="4">
        <f t="shared" si="12"/>
        <v>94</v>
      </c>
      <c r="K140" s="45">
        <f t="shared" si="13"/>
        <v>23.5</v>
      </c>
      <c r="L140" s="15">
        <f t="shared" si="14"/>
        <v>5</v>
      </c>
      <c r="M140" s="3"/>
      <c r="N140" s="3"/>
    </row>
    <row r="141" spans="1:14" s="8" customFormat="1" ht="16.2">
      <c r="A141" s="20" t="s">
        <v>78</v>
      </c>
      <c r="B141" s="49">
        <v>41894</v>
      </c>
      <c r="C141" s="49" t="s">
        <v>394</v>
      </c>
      <c r="D141" s="49" t="s">
        <v>247</v>
      </c>
      <c r="E141" s="32" t="s">
        <v>62</v>
      </c>
      <c r="F141" s="2">
        <v>26</v>
      </c>
      <c r="G141" s="2">
        <v>24</v>
      </c>
      <c r="H141" s="2">
        <v>19</v>
      </c>
      <c r="I141" s="2">
        <v>26</v>
      </c>
      <c r="J141" s="4">
        <f t="shared" si="12"/>
        <v>95</v>
      </c>
      <c r="K141" s="45">
        <f t="shared" si="13"/>
        <v>23.75</v>
      </c>
      <c r="L141" s="15">
        <f t="shared" si="14"/>
        <v>7</v>
      </c>
      <c r="M141" s="3"/>
      <c r="N141" s="3"/>
    </row>
    <row r="142" spans="1:14" s="8" customFormat="1" ht="16.2">
      <c r="A142" s="20" t="s">
        <v>79</v>
      </c>
      <c r="B142" s="49">
        <v>29939</v>
      </c>
      <c r="C142" s="49" t="s">
        <v>220</v>
      </c>
      <c r="D142" s="49" t="s">
        <v>221</v>
      </c>
      <c r="E142" s="32" t="s">
        <v>8</v>
      </c>
      <c r="F142" s="2">
        <v>25</v>
      </c>
      <c r="G142" s="2">
        <v>24</v>
      </c>
      <c r="H142" s="2">
        <v>24</v>
      </c>
      <c r="I142" s="2">
        <v>25</v>
      </c>
      <c r="J142" s="4">
        <f t="shared" si="12"/>
        <v>98</v>
      </c>
      <c r="K142" s="45">
        <f t="shared" si="13"/>
        <v>24.5</v>
      </c>
      <c r="L142" s="15">
        <f t="shared" si="14"/>
        <v>1</v>
      </c>
      <c r="M142" s="3"/>
      <c r="N142" s="3"/>
    </row>
    <row r="143" spans="1:14" s="8" customFormat="1" ht="16.2">
      <c r="A143" s="20" t="s">
        <v>80</v>
      </c>
      <c r="B143" s="49">
        <v>45666</v>
      </c>
      <c r="C143" s="49" t="s">
        <v>214</v>
      </c>
      <c r="D143" s="49" t="s">
        <v>215</v>
      </c>
      <c r="E143" s="32" t="s">
        <v>13</v>
      </c>
      <c r="F143" s="2">
        <v>25</v>
      </c>
      <c r="G143" s="2">
        <v>21</v>
      </c>
      <c r="H143" s="2">
        <v>23</v>
      </c>
      <c r="I143" s="2">
        <v>29</v>
      </c>
      <c r="J143" s="4">
        <f t="shared" si="12"/>
        <v>98</v>
      </c>
      <c r="K143" s="45">
        <f t="shared" si="13"/>
        <v>24.5</v>
      </c>
      <c r="L143" s="15">
        <f t="shared" si="14"/>
        <v>8</v>
      </c>
      <c r="M143" s="3"/>
      <c r="N143" s="3"/>
    </row>
    <row r="144" spans="1:14" s="8" customFormat="1" ht="16.2">
      <c r="A144" s="20" t="s">
        <v>81</v>
      </c>
      <c r="B144" s="49">
        <v>67611</v>
      </c>
      <c r="C144" s="49" t="s">
        <v>239</v>
      </c>
      <c r="D144" s="49" t="s">
        <v>236</v>
      </c>
      <c r="E144" s="32" t="s">
        <v>12</v>
      </c>
      <c r="F144" s="2">
        <v>24</v>
      </c>
      <c r="G144" s="2">
        <v>25</v>
      </c>
      <c r="H144" s="2">
        <v>28</v>
      </c>
      <c r="I144" s="2">
        <v>22</v>
      </c>
      <c r="J144" s="4">
        <f t="shared" si="12"/>
        <v>99</v>
      </c>
      <c r="K144" s="45">
        <f t="shared" si="13"/>
        <v>24.75</v>
      </c>
      <c r="L144" s="15">
        <f t="shared" si="14"/>
        <v>6</v>
      </c>
      <c r="M144" s="3"/>
      <c r="N144" s="3"/>
    </row>
    <row r="145" spans="1:16" s="8" customFormat="1" ht="16.2">
      <c r="A145" s="20" t="s">
        <v>82</v>
      </c>
      <c r="B145" s="49">
        <v>45597</v>
      </c>
      <c r="C145" s="49" t="s">
        <v>206</v>
      </c>
      <c r="D145" s="49" t="s">
        <v>207</v>
      </c>
      <c r="E145" s="32" t="s">
        <v>71</v>
      </c>
      <c r="F145" s="2">
        <v>26</v>
      </c>
      <c r="G145" s="2">
        <v>27</v>
      </c>
      <c r="H145" s="2">
        <v>26</v>
      </c>
      <c r="I145" s="2">
        <v>21</v>
      </c>
      <c r="J145" s="4">
        <f t="shared" si="12"/>
        <v>100</v>
      </c>
      <c r="K145" s="45">
        <f t="shared" si="13"/>
        <v>25</v>
      </c>
      <c r="L145" s="15">
        <f t="shared" si="14"/>
        <v>6</v>
      </c>
      <c r="M145" s="3"/>
      <c r="N145" s="3"/>
    </row>
    <row r="146" spans="1:16" s="8" customFormat="1" ht="16.2">
      <c r="A146" s="20" t="s">
        <v>83</v>
      </c>
      <c r="B146" s="49">
        <v>34839</v>
      </c>
      <c r="C146" s="49" t="s">
        <v>362</v>
      </c>
      <c r="D146" s="49" t="s">
        <v>224</v>
      </c>
      <c r="E146" s="32" t="s">
        <v>400</v>
      </c>
      <c r="F146" s="2">
        <v>23</v>
      </c>
      <c r="G146" s="2">
        <v>31</v>
      </c>
      <c r="H146" s="2">
        <v>23</v>
      </c>
      <c r="I146" s="2">
        <v>24</v>
      </c>
      <c r="J146" s="4">
        <f t="shared" si="12"/>
        <v>101</v>
      </c>
      <c r="K146" s="45">
        <f t="shared" si="13"/>
        <v>25.25</v>
      </c>
      <c r="L146" s="15">
        <f t="shared" si="14"/>
        <v>8</v>
      </c>
      <c r="M146" s="3"/>
      <c r="N146" s="3"/>
      <c r="P146" s="8" t="s">
        <v>70</v>
      </c>
    </row>
    <row r="147" spans="1:16" s="8" customFormat="1" ht="16.2">
      <c r="A147" s="20" t="s">
        <v>84</v>
      </c>
      <c r="B147" s="49">
        <v>51566</v>
      </c>
      <c r="C147" s="49" t="s">
        <v>366</v>
      </c>
      <c r="D147" s="49" t="s">
        <v>205</v>
      </c>
      <c r="E147" s="32" t="s">
        <v>16</v>
      </c>
      <c r="F147" s="2">
        <v>25</v>
      </c>
      <c r="G147" s="2">
        <v>24</v>
      </c>
      <c r="H147" s="2">
        <v>28</v>
      </c>
      <c r="I147" s="2">
        <v>25</v>
      </c>
      <c r="J147" s="4">
        <f t="shared" si="12"/>
        <v>102</v>
      </c>
      <c r="K147" s="45">
        <f t="shared" si="13"/>
        <v>25.5</v>
      </c>
      <c r="L147" s="15">
        <f t="shared" si="14"/>
        <v>4</v>
      </c>
      <c r="M147" s="3"/>
      <c r="N147" s="3"/>
    </row>
    <row r="148" spans="1:16" s="8" customFormat="1" ht="16.2">
      <c r="A148" s="20" t="s">
        <v>85</v>
      </c>
      <c r="B148" s="49">
        <v>66452</v>
      </c>
      <c r="C148" s="49" t="s">
        <v>203</v>
      </c>
      <c r="D148" s="49" t="s">
        <v>204</v>
      </c>
      <c r="E148" s="32" t="s">
        <v>71</v>
      </c>
      <c r="F148" s="2">
        <v>31</v>
      </c>
      <c r="G148" s="2">
        <v>23</v>
      </c>
      <c r="H148" s="2">
        <v>26</v>
      </c>
      <c r="I148" s="2">
        <v>22</v>
      </c>
      <c r="J148" s="4">
        <f t="shared" si="12"/>
        <v>102</v>
      </c>
      <c r="K148" s="45">
        <f t="shared" si="13"/>
        <v>25.5</v>
      </c>
      <c r="L148" s="15">
        <f t="shared" si="14"/>
        <v>9</v>
      </c>
      <c r="M148" s="3"/>
      <c r="N148" s="3"/>
    </row>
    <row r="149" spans="1:16" s="8" customFormat="1" ht="16.2">
      <c r="A149" s="20" t="s">
        <v>196</v>
      </c>
      <c r="B149" s="49">
        <v>28747</v>
      </c>
      <c r="C149" s="49" t="s">
        <v>194</v>
      </c>
      <c r="D149" s="49" t="s">
        <v>242</v>
      </c>
      <c r="E149" s="32" t="s">
        <v>136</v>
      </c>
      <c r="F149" s="2">
        <v>27</v>
      </c>
      <c r="G149" s="2">
        <v>26</v>
      </c>
      <c r="H149" s="2">
        <v>26</v>
      </c>
      <c r="I149" s="2">
        <v>24</v>
      </c>
      <c r="J149" s="4">
        <f t="shared" si="12"/>
        <v>103</v>
      </c>
      <c r="K149" s="45">
        <f t="shared" si="13"/>
        <v>25.75</v>
      </c>
      <c r="L149" s="15">
        <f t="shared" si="14"/>
        <v>3</v>
      </c>
      <c r="M149" s="3"/>
      <c r="N149" s="3"/>
    </row>
    <row r="150" spans="1:16" s="8" customFormat="1" ht="16.2">
      <c r="A150" s="20" t="s">
        <v>197</v>
      </c>
      <c r="B150" s="49">
        <v>46033</v>
      </c>
      <c r="C150" s="49" t="s">
        <v>191</v>
      </c>
      <c r="D150" s="49" t="s">
        <v>158</v>
      </c>
      <c r="E150" s="32" t="s">
        <v>15</v>
      </c>
      <c r="F150" s="2">
        <v>30</v>
      </c>
      <c r="G150" s="2">
        <v>27</v>
      </c>
      <c r="H150" s="2">
        <v>22</v>
      </c>
      <c r="I150" s="2">
        <v>24</v>
      </c>
      <c r="J150" s="4">
        <f t="shared" si="12"/>
        <v>103</v>
      </c>
      <c r="K150" s="45">
        <f t="shared" si="13"/>
        <v>25.75</v>
      </c>
      <c r="L150" s="15">
        <f t="shared" si="14"/>
        <v>8</v>
      </c>
      <c r="M150" s="3"/>
      <c r="N150" s="3"/>
    </row>
    <row r="151" spans="1:16" s="8" customFormat="1" ht="16.2">
      <c r="A151" s="20" t="s">
        <v>198</v>
      </c>
      <c r="B151" s="49">
        <v>68002</v>
      </c>
      <c r="C151" s="49" t="s">
        <v>380</v>
      </c>
      <c r="D151" s="49" t="s">
        <v>363</v>
      </c>
      <c r="E151" s="32" t="s">
        <v>69</v>
      </c>
      <c r="F151" s="2">
        <v>21</v>
      </c>
      <c r="G151" s="2">
        <v>29</v>
      </c>
      <c r="H151" s="2">
        <v>29</v>
      </c>
      <c r="I151" s="2">
        <v>29</v>
      </c>
      <c r="J151" s="4">
        <f t="shared" si="12"/>
        <v>108</v>
      </c>
      <c r="K151" s="45">
        <f t="shared" si="13"/>
        <v>27</v>
      </c>
      <c r="L151" s="15">
        <f t="shared" si="14"/>
        <v>8</v>
      </c>
      <c r="M151" s="3"/>
      <c r="N151" s="3"/>
    </row>
    <row r="152" spans="1:16" s="8" customFormat="1" ht="16.2">
      <c r="A152" s="20" t="s">
        <v>199</v>
      </c>
      <c r="B152" s="49">
        <v>29859</v>
      </c>
      <c r="C152" s="49" t="s">
        <v>370</v>
      </c>
      <c r="D152" s="49" t="s">
        <v>212</v>
      </c>
      <c r="E152" s="32" t="s">
        <v>60</v>
      </c>
      <c r="F152" s="2">
        <v>27</v>
      </c>
      <c r="G152" s="2">
        <v>28</v>
      </c>
      <c r="H152" s="2">
        <v>28</v>
      </c>
      <c r="I152" s="2">
        <v>26</v>
      </c>
      <c r="J152" s="4">
        <f t="shared" si="12"/>
        <v>109</v>
      </c>
      <c r="K152" s="45">
        <f t="shared" si="13"/>
        <v>27.25</v>
      </c>
      <c r="L152" s="15">
        <f t="shared" si="14"/>
        <v>2</v>
      </c>
      <c r="M152" s="3"/>
      <c r="N152" s="3"/>
    </row>
    <row r="153" spans="1:16" s="8" customFormat="1" ht="16.2">
      <c r="A153" s="20" t="s">
        <v>200</v>
      </c>
      <c r="B153" s="49">
        <v>65833</v>
      </c>
      <c r="C153" s="49" t="s">
        <v>218</v>
      </c>
      <c r="D153" s="49" t="s">
        <v>219</v>
      </c>
      <c r="E153" s="32" t="s">
        <v>14</v>
      </c>
      <c r="F153" s="2">
        <v>29</v>
      </c>
      <c r="G153" s="2">
        <v>29</v>
      </c>
      <c r="H153" s="2">
        <v>26</v>
      </c>
      <c r="I153" s="2">
        <v>26</v>
      </c>
      <c r="J153" s="4">
        <f t="shared" si="12"/>
        <v>110</v>
      </c>
      <c r="K153" s="45">
        <f t="shared" si="13"/>
        <v>27.5</v>
      </c>
      <c r="L153" s="15">
        <f t="shared" si="14"/>
        <v>3</v>
      </c>
      <c r="M153" s="3"/>
      <c r="N153" s="3"/>
    </row>
    <row r="154" spans="1:16" s="8" customFormat="1" ht="16.2">
      <c r="A154" s="20" t="s">
        <v>201</v>
      </c>
      <c r="B154" s="49">
        <v>49469</v>
      </c>
      <c r="C154" s="49" t="s">
        <v>300</v>
      </c>
      <c r="D154" s="49" t="s">
        <v>395</v>
      </c>
      <c r="E154" s="32" t="s">
        <v>60</v>
      </c>
      <c r="F154" s="2">
        <v>26</v>
      </c>
      <c r="G154" s="2">
        <v>32</v>
      </c>
      <c r="H154" s="2">
        <v>24</v>
      </c>
      <c r="I154" s="2">
        <v>30</v>
      </c>
      <c r="J154" s="4">
        <f t="shared" si="12"/>
        <v>112</v>
      </c>
      <c r="K154" s="45">
        <f t="shared" si="13"/>
        <v>28</v>
      </c>
      <c r="L154" s="15">
        <f t="shared" si="14"/>
        <v>8</v>
      </c>
      <c r="M154" s="3"/>
      <c r="N154" s="3"/>
    </row>
    <row r="155" spans="1:16" s="8" customFormat="1" ht="16.2">
      <c r="A155" s="20" t="s">
        <v>202</v>
      </c>
      <c r="B155" s="49">
        <v>43682</v>
      </c>
      <c r="C155" s="49" t="s">
        <v>214</v>
      </c>
      <c r="D155" s="49" t="s">
        <v>210</v>
      </c>
      <c r="E155" s="32" t="s">
        <v>8</v>
      </c>
      <c r="F155" s="2">
        <v>31</v>
      </c>
      <c r="G155" s="2">
        <v>33</v>
      </c>
      <c r="H155" s="2">
        <v>22</v>
      </c>
      <c r="I155" s="2">
        <v>26</v>
      </c>
      <c r="J155" s="4">
        <f t="shared" si="12"/>
        <v>112</v>
      </c>
      <c r="K155" s="45">
        <f t="shared" si="13"/>
        <v>28</v>
      </c>
      <c r="L155" s="15">
        <f t="shared" si="14"/>
        <v>11</v>
      </c>
      <c r="M155" s="3"/>
      <c r="N155" s="3"/>
    </row>
    <row r="156" spans="1:16" s="8" customFormat="1" ht="16.2">
      <c r="A156" s="20">
        <v>38</v>
      </c>
      <c r="B156" s="49">
        <v>44689</v>
      </c>
      <c r="C156" s="49" t="s">
        <v>225</v>
      </c>
      <c r="D156" s="49" t="s">
        <v>226</v>
      </c>
      <c r="E156" s="32" t="s">
        <v>69</v>
      </c>
      <c r="F156" s="2">
        <v>22</v>
      </c>
      <c r="G156" s="2">
        <v>29</v>
      </c>
      <c r="H156" s="2">
        <v>30</v>
      </c>
      <c r="I156" s="2">
        <v>34</v>
      </c>
      <c r="J156" s="4">
        <f t="shared" si="12"/>
        <v>115</v>
      </c>
      <c r="K156" s="45">
        <f t="shared" si="13"/>
        <v>28.75</v>
      </c>
      <c r="L156" s="15">
        <f t="shared" si="14"/>
        <v>12</v>
      </c>
      <c r="M156" s="3"/>
      <c r="N156" s="3"/>
    </row>
    <row r="157" spans="1:16" s="8" customFormat="1">
      <c r="A157" s="49"/>
      <c r="M157" s="3"/>
    </row>
    <row r="158" spans="1:16" s="8" customFormat="1" ht="18">
      <c r="A158" s="3"/>
      <c r="B158" s="17" t="s">
        <v>74</v>
      </c>
      <c r="C158" s="17"/>
      <c r="E158" s="4" t="s">
        <v>41</v>
      </c>
      <c r="F158" s="2" t="s">
        <v>24</v>
      </c>
      <c r="G158" s="2" t="s">
        <v>25</v>
      </c>
      <c r="H158" s="2" t="s">
        <v>26</v>
      </c>
      <c r="I158" s="2" t="s">
        <v>27</v>
      </c>
      <c r="J158" s="4" t="s">
        <v>28</v>
      </c>
      <c r="K158" s="4" t="s">
        <v>29</v>
      </c>
      <c r="L158" s="4" t="s">
        <v>30</v>
      </c>
    </row>
    <row r="159" spans="1:16" s="8" customFormat="1" ht="16.2">
      <c r="A159" s="3">
        <v>1</v>
      </c>
      <c r="B159" s="49">
        <v>28259</v>
      </c>
      <c r="C159" s="49" t="s">
        <v>216</v>
      </c>
      <c r="D159" s="49" t="s">
        <v>152</v>
      </c>
      <c r="E159" s="32" t="s">
        <v>13</v>
      </c>
      <c r="F159" s="2">
        <v>21</v>
      </c>
      <c r="G159" s="2">
        <v>20</v>
      </c>
      <c r="H159" s="2">
        <v>22</v>
      </c>
      <c r="I159" s="2">
        <v>24</v>
      </c>
      <c r="J159" s="4">
        <f t="shared" ref="J159:J204" si="15">SUM(F159:I159)</f>
        <v>87</v>
      </c>
      <c r="K159" s="45">
        <f t="shared" ref="K159:K204" si="16">SUM(J159)/4</f>
        <v>21.75</v>
      </c>
      <c r="L159" s="15">
        <f t="shared" ref="L159:L204" si="17">IF(F159&gt;0,(MAX(F159:I159)-MIN(F159:I159)),"0")</f>
        <v>4</v>
      </c>
      <c r="M159" s="3"/>
      <c r="N159" s="3"/>
    </row>
    <row r="160" spans="1:16" s="8" customFormat="1" ht="16.2">
      <c r="A160" s="20">
        <v>2</v>
      </c>
      <c r="B160" s="49">
        <v>42690</v>
      </c>
      <c r="C160" s="49" t="s">
        <v>260</v>
      </c>
      <c r="D160" s="49" t="s">
        <v>207</v>
      </c>
      <c r="E160" s="32" t="s">
        <v>13</v>
      </c>
      <c r="F160" s="2">
        <v>24</v>
      </c>
      <c r="G160" s="2">
        <v>20</v>
      </c>
      <c r="H160" s="2">
        <v>21</v>
      </c>
      <c r="I160" s="2">
        <v>24</v>
      </c>
      <c r="J160" s="4">
        <f t="shared" si="15"/>
        <v>89</v>
      </c>
      <c r="K160" s="45">
        <f t="shared" si="16"/>
        <v>22.25</v>
      </c>
      <c r="L160" s="15">
        <f t="shared" si="17"/>
        <v>4</v>
      </c>
      <c r="N160" s="3"/>
    </row>
    <row r="161" spans="1:14" s="8" customFormat="1" ht="16.2">
      <c r="A161" s="20">
        <v>3</v>
      </c>
      <c r="B161" s="49">
        <v>30639</v>
      </c>
      <c r="C161" s="49" t="s">
        <v>265</v>
      </c>
      <c r="D161" s="49" t="s">
        <v>221</v>
      </c>
      <c r="E161" s="32" t="s">
        <v>8</v>
      </c>
      <c r="F161" s="2">
        <v>21</v>
      </c>
      <c r="G161" s="2">
        <v>24</v>
      </c>
      <c r="H161" s="2">
        <v>21</v>
      </c>
      <c r="I161" s="2">
        <v>23</v>
      </c>
      <c r="J161" s="4">
        <f t="shared" si="15"/>
        <v>89</v>
      </c>
      <c r="K161" s="45">
        <f t="shared" si="16"/>
        <v>22.25</v>
      </c>
      <c r="L161" s="15">
        <f t="shared" si="17"/>
        <v>3</v>
      </c>
      <c r="N161" s="3"/>
    </row>
    <row r="162" spans="1:14" s="1" customFormat="1" ht="16.2">
      <c r="A162" s="3">
        <v>4</v>
      </c>
      <c r="B162" s="49">
        <v>10586</v>
      </c>
      <c r="C162" s="49" t="s">
        <v>263</v>
      </c>
      <c r="D162" s="49" t="s">
        <v>264</v>
      </c>
      <c r="E162" s="32" t="s">
        <v>8</v>
      </c>
      <c r="F162" s="2">
        <v>22</v>
      </c>
      <c r="G162" s="2">
        <v>25</v>
      </c>
      <c r="H162" s="2">
        <v>21</v>
      </c>
      <c r="I162" s="2">
        <v>23</v>
      </c>
      <c r="J162" s="4">
        <f t="shared" si="15"/>
        <v>91</v>
      </c>
      <c r="K162" s="45">
        <f t="shared" si="16"/>
        <v>22.75</v>
      </c>
      <c r="L162" s="15">
        <f t="shared" si="17"/>
        <v>4</v>
      </c>
      <c r="M162" s="3"/>
      <c r="N162" s="3"/>
    </row>
    <row r="163" spans="1:14" s="8" customFormat="1" ht="16.2">
      <c r="A163" s="20">
        <v>5</v>
      </c>
      <c r="B163" s="49">
        <v>29046</v>
      </c>
      <c r="C163" s="49" t="s">
        <v>269</v>
      </c>
      <c r="D163" s="49" t="s">
        <v>221</v>
      </c>
      <c r="E163" s="32" t="s">
        <v>76</v>
      </c>
      <c r="F163" s="2">
        <v>22</v>
      </c>
      <c r="G163" s="2">
        <v>26</v>
      </c>
      <c r="H163" s="2">
        <v>23</v>
      </c>
      <c r="I163" s="2">
        <v>21</v>
      </c>
      <c r="J163" s="4">
        <f t="shared" si="15"/>
        <v>92</v>
      </c>
      <c r="K163" s="45">
        <f t="shared" si="16"/>
        <v>23</v>
      </c>
      <c r="L163" s="15">
        <f t="shared" si="17"/>
        <v>5</v>
      </c>
      <c r="M163" s="3"/>
      <c r="N163" s="3"/>
    </row>
    <row r="164" spans="1:14" s="8" customFormat="1" ht="16.2">
      <c r="A164" s="20">
        <v>6</v>
      </c>
      <c r="B164" s="49">
        <v>31397</v>
      </c>
      <c r="C164" s="49" t="s">
        <v>231</v>
      </c>
      <c r="D164" s="49" t="s">
        <v>251</v>
      </c>
      <c r="E164" s="32" t="s">
        <v>16</v>
      </c>
      <c r="F164" s="2">
        <v>26</v>
      </c>
      <c r="G164" s="2">
        <v>22</v>
      </c>
      <c r="H164" s="2">
        <v>23</v>
      </c>
      <c r="I164" s="2">
        <v>21</v>
      </c>
      <c r="J164" s="4">
        <f t="shared" si="15"/>
        <v>92</v>
      </c>
      <c r="K164" s="45">
        <f t="shared" si="16"/>
        <v>23</v>
      </c>
      <c r="L164" s="15">
        <f t="shared" si="17"/>
        <v>5</v>
      </c>
      <c r="M164" s="3"/>
      <c r="N164" s="3"/>
    </row>
    <row r="165" spans="1:14" s="8" customFormat="1" ht="16.2">
      <c r="A165" s="3">
        <v>7</v>
      </c>
      <c r="B165" s="49">
        <v>25562</v>
      </c>
      <c r="C165" s="49" t="s">
        <v>382</v>
      </c>
      <c r="D165" s="49" t="s">
        <v>217</v>
      </c>
      <c r="E165" s="32" t="s">
        <v>8</v>
      </c>
      <c r="F165" s="2">
        <v>19</v>
      </c>
      <c r="G165" s="2">
        <v>22</v>
      </c>
      <c r="H165" s="2">
        <v>27</v>
      </c>
      <c r="I165" s="2">
        <v>24</v>
      </c>
      <c r="J165" s="4">
        <f t="shared" si="15"/>
        <v>92</v>
      </c>
      <c r="K165" s="45">
        <f t="shared" si="16"/>
        <v>23</v>
      </c>
      <c r="L165" s="15">
        <f t="shared" si="17"/>
        <v>8</v>
      </c>
      <c r="M165" s="3"/>
      <c r="N165" s="3"/>
    </row>
    <row r="166" spans="1:14" s="8" customFormat="1" ht="16.2">
      <c r="A166" s="20">
        <v>8</v>
      </c>
      <c r="B166" s="49">
        <v>43508</v>
      </c>
      <c r="C166" s="49" t="s">
        <v>331</v>
      </c>
      <c r="D166" s="49" t="s">
        <v>371</v>
      </c>
      <c r="E166" s="32" t="s">
        <v>66</v>
      </c>
      <c r="F166" s="2">
        <v>21</v>
      </c>
      <c r="G166" s="2">
        <v>22</v>
      </c>
      <c r="H166" s="2">
        <v>25</v>
      </c>
      <c r="I166" s="2">
        <v>26</v>
      </c>
      <c r="J166" s="4">
        <f t="shared" si="15"/>
        <v>94</v>
      </c>
      <c r="K166" s="45">
        <f t="shared" si="16"/>
        <v>23.5</v>
      </c>
      <c r="L166" s="15">
        <f t="shared" si="17"/>
        <v>5</v>
      </c>
      <c r="M166" s="3"/>
      <c r="N166" s="3"/>
    </row>
    <row r="167" spans="1:14" s="8" customFormat="1" ht="16.2">
      <c r="A167" s="20">
        <v>9</v>
      </c>
      <c r="B167" s="49">
        <v>723</v>
      </c>
      <c r="C167" s="49" t="s">
        <v>281</v>
      </c>
      <c r="D167" s="49" t="s">
        <v>282</v>
      </c>
      <c r="E167" s="32" t="s">
        <v>75</v>
      </c>
      <c r="F167" s="2">
        <v>22</v>
      </c>
      <c r="G167" s="2">
        <v>25</v>
      </c>
      <c r="H167" s="2">
        <v>26</v>
      </c>
      <c r="I167" s="2">
        <v>21</v>
      </c>
      <c r="J167" s="4">
        <f t="shared" si="15"/>
        <v>94</v>
      </c>
      <c r="K167" s="45">
        <f t="shared" si="16"/>
        <v>23.5</v>
      </c>
      <c r="L167" s="15">
        <f t="shared" si="17"/>
        <v>5</v>
      </c>
      <c r="M167" s="3"/>
      <c r="N167" s="3"/>
    </row>
    <row r="168" spans="1:14" s="8" customFormat="1" ht="16.2">
      <c r="A168" s="3">
        <v>10</v>
      </c>
      <c r="B168" s="49">
        <v>17986</v>
      </c>
      <c r="C168" s="49" t="s">
        <v>401</v>
      </c>
      <c r="D168" s="49" t="s">
        <v>402</v>
      </c>
      <c r="E168" s="32" t="s">
        <v>62</v>
      </c>
      <c r="F168" s="2">
        <v>26</v>
      </c>
      <c r="G168" s="2">
        <v>23</v>
      </c>
      <c r="H168" s="2">
        <v>23</v>
      </c>
      <c r="I168" s="2">
        <v>23</v>
      </c>
      <c r="J168" s="4">
        <f t="shared" si="15"/>
        <v>95</v>
      </c>
      <c r="K168" s="45">
        <f t="shared" si="16"/>
        <v>23.75</v>
      </c>
      <c r="L168" s="15">
        <f t="shared" si="17"/>
        <v>3</v>
      </c>
      <c r="M168" s="3"/>
      <c r="N168" s="3"/>
    </row>
    <row r="169" spans="1:14" s="8" customFormat="1" ht="16.2">
      <c r="A169" s="20">
        <v>11</v>
      </c>
      <c r="B169" s="49">
        <v>49979</v>
      </c>
      <c r="C169" s="49" t="s">
        <v>245</v>
      </c>
      <c r="D169" s="49" t="s">
        <v>271</v>
      </c>
      <c r="E169" s="32" t="s">
        <v>272</v>
      </c>
      <c r="F169" s="2">
        <v>25</v>
      </c>
      <c r="G169" s="2">
        <v>22</v>
      </c>
      <c r="H169" s="2">
        <v>26</v>
      </c>
      <c r="I169" s="2">
        <v>22</v>
      </c>
      <c r="J169" s="4">
        <f t="shared" si="15"/>
        <v>95</v>
      </c>
      <c r="K169" s="45">
        <f t="shared" si="16"/>
        <v>23.75</v>
      </c>
      <c r="L169" s="15">
        <f t="shared" si="17"/>
        <v>4</v>
      </c>
      <c r="M169" s="2"/>
      <c r="N169" s="2"/>
    </row>
    <row r="170" spans="1:14" s="8" customFormat="1" ht="16.2">
      <c r="A170" s="20">
        <v>12</v>
      </c>
      <c r="B170" s="49">
        <v>1359</v>
      </c>
      <c r="C170" s="49" t="s">
        <v>379</v>
      </c>
      <c r="D170" s="49" t="s">
        <v>219</v>
      </c>
      <c r="E170" s="32" t="s">
        <v>43</v>
      </c>
      <c r="F170" s="2">
        <v>25</v>
      </c>
      <c r="G170" s="2">
        <v>24</v>
      </c>
      <c r="H170" s="2">
        <v>25</v>
      </c>
      <c r="I170" s="2">
        <v>22</v>
      </c>
      <c r="J170" s="4">
        <f t="shared" si="15"/>
        <v>96</v>
      </c>
      <c r="K170" s="45">
        <f t="shared" si="16"/>
        <v>24</v>
      </c>
      <c r="L170" s="15">
        <f t="shared" si="17"/>
        <v>3</v>
      </c>
      <c r="M170" s="3"/>
      <c r="N170" s="3"/>
    </row>
    <row r="171" spans="1:14" s="8" customFormat="1" ht="16.2">
      <c r="A171" s="3">
        <v>13</v>
      </c>
      <c r="B171" s="49">
        <v>5288</v>
      </c>
      <c r="C171" s="49" t="s">
        <v>266</v>
      </c>
      <c r="D171" s="49" t="s">
        <v>226</v>
      </c>
      <c r="E171" s="32" t="s">
        <v>8</v>
      </c>
      <c r="F171" s="2">
        <v>25</v>
      </c>
      <c r="G171" s="2">
        <v>26</v>
      </c>
      <c r="H171" s="2">
        <v>22</v>
      </c>
      <c r="I171" s="2">
        <v>23</v>
      </c>
      <c r="J171" s="4">
        <f t="shared" si="15"/>
        <v>96</v>
      </c>
      <c r="K171" s="45">
        <f t="shared" si="16"/>
        <v>24</v>
      </c>
      <c r="L171" s="15">
        <f t="shared" si="17"/>
        <v>4</v>
      </c>
      <c r="M171" s="3"/>
      <c r="N171" s="3"/>
    </row>
    <row r="172" spans="1:14" s="8" customFormat="1" ht="16.2">
      <c r="A172" s="20">
        <v>14</v>
      </c>
      <c r="B172" s="49">
        <v>5225</v>
      </c>
      <c r="C172" s="49" t="s">
        <v>278</v>
      </c>
      <c r="D172" s="49" t="s">
        <v>247</v>
      </c>
      <c r="E172" s="32" t="s">
        <v>437</v>
      </c>
      <c r="F172" s="2">
        <v>27</v>
      </c>
      <c r="G172" s="2">
        <v>22</v>
      </c>
      <c r="H172" s="2">
        <v>25</v>
      </c>
      <c r="I172" s="2">
        <v>22</v>
      </c>
      <c r="J172" s="4">
        <f t="shared" si="15"/>
        <v>96</v>
      </c>
      <c r="K172" s="45">
        <f t="shared" si="16"/>
        <v>24</v>
      </c>
      <c r="L172" s="15">
        <f t="shared" si="17"/>
        <v>5</v>
      </c>
      <c r="M172" s="3"/>
      <c r="N172" s="3"/>
    </row>
    <row r="173" spans="1:14" s="8" customFormat="1" ht="16.2">
      <c r="A173" s="20">
        <v>15</v>
      </c>
      <c r="B173" s="49">
        <v>21948</v>
      </c>
      <c r="C173" s="49" t="s">
        <v>268</v>
      </c>
      <c r="D173" s="49" t="s">
        <v>242</v>
      </c>
      <c r="E173" s="32" t="s">
        <v>6</v>
      </c>
      <c r="F173" s="2">
        <v>30</v>
      </c>
      <c r="G173" s="2">
        <v>23</v>
      </c>
      <c r="H173" s="2">
        <v>20</v>
      </c>
      <c r="I173" s="2">
        <v>23</v>
      </c>
      <c r="J173" s="4">
        <f t="shared" si="15"/>
        <v>96</v>
      </c>
      <c r="K173" s="45">
        <f t="shared" si="16"/>
        <v>24</v>
      </c>
      <c r="L173" s="15">
        <f t="shared" si="17"/>
        <v>10</v>
      </c>
      <c r="M173" s="3"/>
      <c r="N173" s="3"/>
    </row>
    <row r="174" spans="1:14" s="8" customFormat="1" ht="16.2">
      <c r="A174" s="3">
        <v>16</v>
      </c>
      <c r="B174" s="49">
        <v>10260</v>
      </c>
      <c r="C174" s="49" t="s">
        <v>383</v>
      </c>
      <c r="D174" s="49" t="s">
        <v>373</v>
      </c>
      <c r="E174" s="32" t="s">
        <v>66</v>
      </c>
      <c r="F174" s="2">
        <v>24</v>
      </c>
      <c r="G174" s="2">
        <v>25</v>
      </c>
      <c r="H174" s="2">
        <v>25</v>
      </c>
      <c r="I174" s="2">
        <v>23</v>
      </c>
      <c r="J174" s="4">
        <f t="shared" si="15"/>
        <v>97</v>
      </c>
      <c r="K174" s="45">
        <f t="shared" si="16"/>
        <v>24.25</v>
      </c>
      <c r="L174" s="15">
        <f t="shared" si="17"/>
        <v>2</v>
      </c>
      <c r="M174" s="3"/>
      <c r="N174" s="3"/>
    </row>
    <row r="175" spans="1:14" s="8" customFormat="1" ht="16.2">
      <c r="A175" s="20">
        <v>17</v>
      </c>
      <c r="B175" s="49">
        <v>43414</v>
      </c>
      <c r="C175" s="49" t="s">
        <v>274</v>
      </c>
      <c r="D175" s="49" t="s">
        <v>275</v>
      </c>
      <c r="E175" s="32" t="s">
        <v>16</v>
      </c>
      <c r="F175" s="2">
        <v>27</v>
      </c>
      <c r="G175" s="2">
        <v>22</v>
      </c>
      <c r="H175" s="2">
        <v>25</v>
      </c>
      <c r="I175" s="2">
        <v>23</v>
      </c>
      <c r="J175" s="4">
        <f t="shared" si="15"/>
        <v>97</v>
      </c>
      <c r="K175" s="45">
        <f t="shared" si="16"/>
        <v>24.25</v>
      </c>
      <c r="L175" s="15">
        <f t="shared" si="17"/>
        <v>5</v>
      </c>
      <c r="M175" s="3"/>
      <c r="N175" s="3"/>
    </row>
    <row r="176" spans="1:14" s="8" customFormat="1" ht="16.2">
      <c r="A176" s="20">
        <v>18</v>
      </c>
      <c r="B176" s="49">
        <v>20291</v>
      </c>
      <c r="C176" s="49" t="s">
        <v>249</v>
      </c>
      <c r="D176" s="49" t="s">
        <v>221</v>
      </c>
      <c r="E176" s="32" t="s">
        <v>60</v>
      </c>
      <c r="F176" s="2">
        <v>30</v>
      </c>
      <c r="G176" s="2">
        <v>23</v>
      </c>
      <c r="H176" s="2">
        <v>23</v>
      </c>
      <c r="I176" s="2">
        <v>21</v>
      </c>
      <c r="J176" s="4">
        <f t="shared" si="15"/>
        <v>97</v>
      </c>
      <c r="K176" s="45">
        <f t="shared" si="16"/>
        <v>24.25</v>
      </c>
      <c r="L176" s="15">
        <f t="shared" si="17"/>
        <v>9</v>
      </c>
      <c r="M176" s="3"/>
      <c r="N176" s="3"/>
    </row>
    <row r="177" spans="1:14" s="8" customFormat="1" ht="16.2">
      <c r="A177" s="3">
        <v>19</v>
      </c>
      <c r="B177" s="49">
        <v>38040</v>
      </c>
      <c r="C177" s="49" t="s">
        <v>258</v>
      </c>
      <c r="D177" s="49" t="s">
        <v>236</v>
      </c>
      <c r="E177" s="32" t="s">
        <v>13</v>
      </c>
      <c r="F177" s="2">
        <v>30</v>
      </c>
      <c r="G177" s="2">
        <v>23</v>
      </c>
      <c r="H177" s="2">
        <v>22</v>
      </c>
      <c r="I177" s="2">
        <v>23</v>
      </c>
      <c r="J177" s="4">
        <f t="shared" si="15"/>
        <v>98</v>
      </c>
      <c r="K177" s="45">
        <f t="shared" si="16"/>
        <v>24.5</v>
      </c>
      <c r="L177" s="15">
        <f t="shared" si="17"/>
        <v>8</v>
      </c>
      <c r="M177" s="3"/>
      <c r="N177" s="3"/>
    </row>
    <row r="178" spans="1:14" s="8" customFormat="1" ht="16.2">
      <c r="A178" s="20">
        <v>20</v>
      </c>
      <c r="B178" s="49">
        <v>42187</v>
      </c>
      <c r="C178" s="49" t="s">
        <v>261</v>
      </c>
      <c r="D178" s="49" t="s">
        <v>262</v>
      </c>
      <c r="E178" s="32" t="s">
        <v>14</v>
      </c>
      <c r="F178" s="2">
        <v>26</v>
      </c>
      <c r="G178" s="2">
        <v>24</v>
      </c>
      <c r="H178" s="2">
        <v>24</v>
      </c>
      <c r="I178" s="2">
        <v>25</v>
      </c>
      <c r="J178" s="4">
        <f t="shared" si="15"/>
        <v>99</v>
      </c>
      <c r="K178" s="45">
        <f t="shared" si="16"/>
        <v>24.75</v>
      </c>
      <c r="L178" s="15">
        <f t="shared" si="17"/>
        <v>2</v>
      </c>
      <c r="M178" s="3"/>
      <c r="N178" s="3"/>
    </row>
    <row r="179" spans="1:14" s="8" customFormat="1" ht="16.2">
      <c r="A179" s="20">
        <v>21</v>
      </c>
      <c r="B179" s="49">
        <v>49886</v>
      </c>
      <c r="C179" s="49" t="s">
        <v>365</v>
      </c>
      <c r="D179" s="49" t="s">
        <v>205</v>
      </c>
      <c r="E179" s="32" t="s">
        <v>69</v>
      </c>
      <c r="F179" s="2">
        <v>25</v>
      </c>
      <c r="G179" s="2">
        <v>25</v>
      </c>
      <c r="H179" s="2">
        <v>26</v>
      </c>
      <c r="I179" s="2">
        <v>23</v>
      </c>
      <c r="J179" s="4">
        <f t="shared" si="15"/>
        <v>99</v>
      </c>
      <c r="K179" s="45">
        <f t="shared" si="16"/>
        <v>24.75</v>
      </c>
      <c r="L179" s="15">
        <f t="shared" si="17"/>
        <v>3</v>
      </c>
      <c r="M179" s="3"/>
      <c r="N179" s="3"/>
    </row>
    <row r="180" spans="1:14" s="8" customFormat="1" ht="16.2">
      <c r="A180" s="3">
        <v>22</v>
      </c>
      <c r="B180" s="49">
        <v>42691</v>
      </c>
      <c r="C180" s="49" t="s">
        <v>260</v>
      </c>
      <c r="D180" s="49" t="s">
        <v>236</v>
      </c>
      <c r="E180" s="32" t="s">
        <v>13</v>
      </c>
      <c r="F180" s="2">
        <v>25</v>
      </c>
      <c r="G180" s="2">
        <v>24</v>
      </c>
      <c r="H180" s="2">
        <v>28</v>
      </c>
      <c r="I180" s="2">
        <v>23</v>
      </c>
      <c r="J180" s="4">
        <f t="shared" si="15"/>
        <v>100</v>
      </c>
      <c r="K180" s="45">
        <f t="shared" si="16"/>
        <v>25</v>
      </c>
      <c r="L180" s="15">
        <f t="shared" si="17"/>
        <v>5</v>
      </c>
      <c r="M180" s="3"/>
      <c r="N180" s="3"/>
    </row>
    <row r="181" spans="1:14" s="8" customFormat="1" ht="16.2">
      <c r="A181" s="20">
        <v>23</v>
      </c>
      <c r="B181" s="49">
        <v>67233</v>
      </c>
      <c r="C181" s="49" t="s">
        <v>374</v>
      </c>
      <c r="D181" s="49" t="s">
        <v>224</v>
      </c>
      <c r="E181" s="32" t="s">
        <v>16</v>
      </c>
      <c r="F181" s="2">
        <v>26</v>
      </c>
      <c r="G181" s="2">
        <v>26</v>
      </c>
      <c r="H181" s="2">
        <v>23</v>
      </c>
      <c r="I181" s="2">
        <v>26</v>
      </c>
      <c r="J181" s="4">
        <f t="shared" si="15"/>
        <v>101</v>
      </c>
      <c r="K181" s="45">
        <f t="shared" si="16"/>
        <v>25.25</v>
      </c>
      <c r="L181" s="15">
        <f t="shared" si="17"/>
        <v>3</v>
      </c>
      <c r="M181" s="3"/>
      <c r="N181" s="3"/>
    </row>
    <row r="182" spans="1:14" s="8" customFormat="1" ht="16.2">
      <c r="A182" s="20">
        <v>24</v>
      </c>
      <c r="B182" s="49">
        <v>37752</v>
      </c>
      <c r="C182" s="49" t="s">
        <v>229</v>
      </c>
      <c r="D182" s="49" t="s">
        <v>230</v>
      </c>
      <c r="E182" s="32" t="s">
        <v>47</v>
      </c>
      <c r="F182" s="2">
        <v>22</v>
      </c>
      <c r="G182" s="2">
        <v>32</v>
      </c>
      <c r="H182" s="2">
        <v>21</v>
      </c>
      <c r="I182" s="2">
        <v>26</v>
      </c>
      <c r="J182" s="4">
        <f t="shared" si="15"/>
        <v>101</v>
      </c>
      <c r="K182" s="45">
        <f t="shared" si="16"/>
        <v>25.25</v>
      </c>
      <c r="L182" s="15">
        <f t="shared" si="17"/>
        <v>11</v>
      </c>
      <c r="M182" s="3"/>
      <c r="N182" s="3"/>
    </row>
    <row r="183" spans="1:14" s="8" customFormat="1" ht="16.2">
      <c r="A183" s="3">
        <v>25</v>
      </c>
      <c r="B183" s="49">
        <v>35436</v>
      </c>
      <c r="C183" s="49" t="s">
        <v>168</v>
      </c>
      <c r="D183" s="49" t="s">
        <v>205</v>
      </c>
      <c r="E183" s="32" t="s">
        <v>71</v>
      </c>
      <c r="F183" s="2">
        <v>26</v>
      </c>
      <c r="G183" s="2">
        <v>24</v>
      </c>
      <c r="H183" s="2">
        <v>27</v>
      </c>
      <c r="I183" s="2">
        <v>26</v>
      </c>
      <c r="J183" s="4">
        <f t="shared" si="15"/>
        <v>103</v>
      </c>
      <c r="K183" s="45">
        <f t="shared" si="16"/>
        <v>25.75</v>
      </c>
      <c r="L183" s="15">
        <f t="shared" si="17"/>
        <v>3</v>
      </c>
      <c r="M183" s="3"/>
      <c r="N183" s="3"/>
    </row>
    <row r="184" spans="1:14" s="8" customFormat="1" ht="16.2">
      <c r="A184" s="20">
        <v>26</v>
      </c>
      <c r="B184" s="49">
        <v>37079</v>
      </c>
      <c r="C184" s="49" t="s">
        <v>426</v>
      </c>
      <c r="D184" s="49" t="s">
        <v>427</v>
      </c>
      <c r="E184" s="32" t="s">
        <v>62</v>
      </c>
      <c r="F184" s="2">
        <v>27</v>
      </c>
      <c r="G184" s="2">
        <v>29</v>
      </c>
      <c r="H184" s="2">
        <v>23</v>
      </c>
      <c r="I184" s="2">
        <v>26</v>
      </c>
      <c r="J184" s="4">
        <f t="shared" si="15"/>
        <v>105</v>
      </c>
      <c r="K184" s="45">
        <f t="shared" si="16"/>
        <v>26.25</v>
      </c>
      <c r="L184" s="15">
        <f t="shared" si="17"/>
        <v>6</v>
      </c>
      <c r="M184" s="3"/>
      <c r="N184" s="3"/>
    </row>
    <row r="185" spans="1:14" s="8" customFormat="1" ht="16.2">
      <c r="A185" s="20">
        <v>27</v>
      </c>
      <c r="B185" s="49">
        <v>46910</v>
      </c>
      <c r="C185" s="49" t="s">
        <v>421</v>
      </c>
      <c r="D185" s="49" t="s">
        <v>422</v>
      </c>
      <c r="E185" s="32" t="s">
        <v>12</v>
      </c>
      <c r="F185" s="2">
        <v>23</v>
      </c>
      <c r="G185" s="2">
        <v>24</v>
      </c>
      <c r="H185" s="2">
        <v>31</v>
      </c>
      <c r="I185" s="2">
        <v>27</v>
      </c>
      <c r="J185" s="4">
        <f t="shared" si="15"/>
        <v>105</v>
      </c>
      <c r="K185" s="45">
        <f t="shared" si="16"/>
        <v>26.25</v>
      </c>
      <c r="L185" s="15">
        <f t="shared" si="17"/>
        <v>8</v>
      </c>
      <c r="M185" s="3"/>
      <c r="N185" s="3"/>
    </row>
    <row r="186" spans="1:14" s="8" customFormat="1" ht="16.2">
      <c r="A186" s="3">
        <v>28</v>
      </c>
      <c r="B186" s="49">
        <v>37964</v>
      </c>
      <c r="C186" s="49" t="s">
        <v>384</v>
      </c>
      <c r="D186" s="49" t="s">
        <v>213</v>
      </c>
      <c r="E186" s="32" t="s">
        <v>60</v>
      </c>
      <c r="F186" s="2">
        <v>26</v>
      </c>
      <c r="G186" s="2">
        <v>29</v>
      </c>
      <c r="H186" s="2">
        <v>26</v>
      </c>
      <c r="I186" s="2">
        <v>25</v>
      </c>
      <c r="J186" s="4">
        <f t="shared" si="15"/>
        <v>106</v>
      </c>
      <c r="K186" s="45">
        <f t="shared" si="16"/>
        <v>26.5</v>
      </c>
      <c r="L186" s="15">
        <f t="shared" si="17"/>
        <v>4</v>
      </c>
      <c r="M186" s="3"/>
      <c r="N186" s="3"/>
    </row>
    <row r="187" spans="1:14" s="8" customFormat="1" ht="16.2">
      <c r="A187" s="20">
        <v>29</v>
      </c>
      <c r="B187" s="49">
        <v>33338</v>
      </c>
      <c r="C187" s="49" t="s">
        <v>259</v>
      </c>
      <c r="D187" s="49" t="s">
        <v>219</v>
      </c>
      <c r="E187" s="32" t="s">
        <v>13</v>
      </c>
      <c r="F187" s="2">
        <v>24</v>
      </c>
      <c r="G187" s="2">
        <v>29</v>
      </c>
      <c r="H187" s="2">
        <v>29</v>
      </c>
      <c r="I187" s="2">
        <v>26</v>
      </c>
      <c r="J187" s="4">
        <f t="shared" si="15"/>
        <v>108</v>
      </c>
      <c r="K187" s="45">
        <f t="shared" si="16"/>
        <v>27</v>
      </c>
      <c r="L187" s="15">
        <f t="shared" si="17"/>
        <v>5</v>
      </c>
      <c r="M187" s="3"/>
      <c r="N187" s="3"/>
    </row>
    <row r="188" spans="1:14" s="8" customFormat="1" ht="16.2">
      <c r="A188" s="20">
        <v>30</v>
      </c>
      <c r="B188" s="49">
        <v>35801</v>
      </c>
      <c r="C188" s="49" t="s">
        <v>279</v>
      </c>
      <c r="D188" s="49" t="s">
        <v>280</v>
      </c>
      <c r="E188" s="32" t="s">
        <v>43</v>
      </c>
      <c r="F188" s="2">
        <v>30</v>
      </c>
      <c r="G188" s="2">
        <v>26</v>
      </c>
      <c r="H188" s="2">
        <v>23</v>
      </c>
      <c r="I188" s="2">
        <v>29</v>
      </c>
      <c r="J188" s="4">
        <f t="shared" si="15"/>
        <v>108</v>
      </c>
      <c r="K188" s="45">
        <f t="shared" si="16"/>
        <v>27</v>
      </c>
      <c r="L188" s="15">
        <f t="shared" si="17"/>
        <v>7</v>
      </c>
      <c r="M188" s="3"/>
      <c r="N188" s="3"/>
    </row>
    <row r="189" spans="1:14" s="8" customFormat="1" ht="16.2">
      <c r="A189" s="3">
        <v>31</v>
      </c>
      <c r="B189" s="49">
        <v>3261</v>
      </c>
      <c r="C189" s="49" t="s">
        <v>250</v>
      </c>
      <c r="D189" s="49" t="s">
        <v>251</v>
      </c>
      <c r="E189" s="32" t="s">
        <v>60</v>
      </c>
      <c r="F189" s="2">
        <v>26</v>
      </c>
      <c r="G189" s="2">
        <v>31</v>
      </c>
      <c r="H189" s="2">
        <v>26</v>
      </c>
      <c r="I189" s="2">
        <v>26</v>
      </c>
      <c r="J189" s="4">
        <f t="shared" si="15"/>
        <v>109</v>
      </c>
      <c r="K189" s="45">
        <f t="shared" si="16"/>
        <v>27.25</v>
      </c>
      <c r="L189" s="15">
        <f t="shared" si="17"/>
        <v>5</v>
      </c>
      <c r="M189" s="3"/>
      <c r="N189" s="3"/>
    </row>
    <row r="190" spans="1:14" s="8" customFormat="1" ht="16.2">
      <c r="A190" s="20">
        <v>32</v>
      </c>
      <c r="B190" s="49">
        <v>4621</v>
      </c>
      <c r="C190" s="49" t="s">
        <v>252</v>
      </c>
      <c r="D190" s="49" t="s">
        <v>253</v>
      </c>
      <c r="E190" s="32" t="s">
        <v>60</v>
      </c>
      <c r="F190" s="2">
        <v>25</v>
      </c>
      <c r="G190" s="2">
        <v>27</v>
      </c>
      <c r="H190" s="2">
        <v>32</v>
      </c>
      <c r="I190" s="2">
        <v>25</v>
      </c>
      <c r="J190" s="4">
        <f t="shared" si="15"/>
        <v>109</v>
      </c>
      <c r="K190" s="45">
        <f t="shared" si="16"/>
        <v>27.25</v>
      </c>
      <c r="L190" s="15">
        <f t="shared" si="17"/>
        <v>7</v>
      </c>
      <c r="M190" s="3"/>
      <c r="N190" s="3"/>
    </row>
    <row r="191" spans="1:14" s="8" customFormat="1" ht="16.2">
      <c r="A191" s="20">
        <v>33</v>
      </c>
      <c r="B191" s="49">
        <v>66494</v>
      </c>
      <c r="C191" s="49" t="s">
        <v>227</v>
      </c>
      <c r="D191" s="49" t="s">
        <v>248</v>
      </c>
      <c r="E191" s="32" t="s">
        <v>71</v>
      </c>
      <c r="F191" s="2">
        <v>26</v>
      </c>
      <c r="G191" s="2">
        <v>30</v>
      </c>
      <c r="H191" s="2">
        <v>27</v>
      </c>
      <c r="I191" s="2">
        <v>27</v>
      </c>
      <c r="J191" s="4">
        <f t="shared" si="15"/>
        <v>110</v>
      </c>
      <c r="K191" s="45">
        <f t="shared" si="16"/>
        <v>27.5</v>
      </c>
      <c r="L191" s="15">
        <f t="shared" si="17"/>
        <v>4</v>
      </c>
      <c r="M191" s="3"/>
      <c r="N191" s="3"/>
    </row>
    <row r="192" spans="1:14" s="8" customFormat="1" ht="16.2">
      <c r="A192" s="3">
        <v>34</v>
      </c>
      <c r="B192" s="3">
        <v>49255</v>
      </c>
      <c r="C192" s="52" t="s">
        <v>281</v>
      </c>
      <c r="D192" s="52" t="s">
        <v>441</v>
      </c>
      <c r="E192" s="32" t="s">
        <v>13</v>
      </c>
      <c r="F192" s="2">
        <v>27</v>
      </c>
      <c r="G192" s="2">
        <v>34</v>
      </c>
      <c r="H192" s="2">
        <v>26</v>
      </c>
      <c r="I192" s="2">
        <v>24</v>
      </c>
      <c r="J192" s="4">
        <f t="shared" si="15"/>
        <v>111</v>
      </c>
      <c r="K192" s="45">
        <f t="shared" si="16"/>
        <v>27.75</v>
      </c>
      <c r="L192" s="15">
        <f t="shared" si="17"/>
        <v>10</v>
      </c>
      <c r="N192" s="3"/>
    </row>
    <row r="193" spans="1:14" s="8" customFormat="1" ht="16.2">
      <c r="A193" s="20">
        <v>35</v>
      </c>
      <c r="B193" s="49">
        <v>65852</v>
      </c>
      <c r="C193" s="49" t="s">
        <v>375</v>
      </c>
      <c r="D193" s="49" t="s">
        <v>267</v>
      </c>
      <c r="E193" s="32" t="s">
        <v>272</v>
      </c>
      <c r="F193" s="2">
        <v>29</v>
      </c>
      <c r="G193" s="2">
        <v>27</v>
      </c>
      <c r="H193" s="2">
        <v>26</v>
      </c>
      <c r="I193" s="2">
        <v>30</v>
      </c>
      <c r="J193" s="4">
        <f t="shared" si="15"/>
        <v>112</v>
      </c>
      <c r="K193" s="45">
        <f t="shared" si="16"/>
        <v>28</v>
      </c>
      <c r="L193" s="15">
        <f t="shared" si="17"/>
        <v>4</v>
      </c>
      <c r="M193" s="3" t="s">
        <v>21</v>
      </c>
      <c r="N193" s="3"/>
    </row>
    <row r="194" spans="1:14" s="8" customFormat="1" ht="16.2">
      <c r="A194" s="20">
        <v>36</v>
      </c>
      <c r="B194" s="49">
        <v>50002</v>
      </c>
      <c r="C194" s="49" t="s">
        <v>403</v>
      </c>
      <c r="D194" s="49" t="s">
        <v>343</v>
      </c>
      <c r="E194" s="32" t="s">
        <v>9</v>
      </c>
      <c r="F194" s="2">
        <v>28</v>
      </c>
      <c r="G194" s="2">
        <v>32</v>
      </c>
      <c r="H194" s="2">
        <v>26</v>
      </c>
      <c r="I194" s="2">
        <v>26</v>
      </c>
      <c r="J194" s="4">
        <f t="shared" si="15"/>
        <v>112</v>
      </c>
      <c r="K194" s="45">
        <f t="shared" si="16"/>
        <v>28</v>
      </c>
      <c r="L194" s="15">
        <f t="shared" si="17"/>
        <v>6</v>
      </c>
      <c r="M194" s="3"/>
      <c r="N194" s="3"/>
    </row>
    <row r="195" spans="1:14" s="8" customFormat="1" ht="16.2">
      <c r="A195" s="3">
        <v>37</v>
      </c>
      <c r="B195" s="49">
        <v>44123</v>
      </c>
      <c r="C195" s="49" t="s">
        <v>277</v>
      </c>
      <c r="D195" s="49" t="s">
        <v>219</v>
      </c>
      <c r="E195" s="32" t="s">
        <v>15</v>
      </c>
      <c r="F195" s="2">
        <v>30</v>
      </c>
      <c r="G195" s="2">
        <v>24</v>
      </c>
      <c r="H195" s="2">
        <v>26</v>
      </c>
      <c r="I195" s="2">
        <v>35</v>
      </c>
      <c r="J195" s="4">
        <f t="shared" si="15"/>
        <v>115</v>
      </c>
      <c r="K195" s="45">
        <f t="shared" si="16"/>
        <v>28.75</v>
      </c>
      <c r="L195" s="15">
        <f t="shared" si="17"/>
        <v>11</v>
      </c>
      <c r="M195" s="3"/>
      <c r="N195" s="3"/>
    </row>
    <row r="196" spans="1:14" s="8" customFormat="1" ht="16.2">
      <c r="A196" s="20">
        <v>38</v>
      </c>
      <c r="B196" s="49">
        <v>36258</v>
      </c>
      <c r="C196" s="49" t="s">
        <v>162</v>
      </c>
      <c r="D196" s="49" t="s">
        <v>273</v>
      </c>
      <c r="E196" s="32" t="s">
        <v>47</v>
      </c>
      <c r="F196" s="2">
        <v>28</v>
      </c>
      <c r="G196" s="2">
        <v>31</v>
      </c>
      <c r="H196" s="2">
        <v>28</v>
      </c>
      <c r="I196" s="2">
        <v>31</v>
      </c>
      <c r="J196" s="4">
        <f t="shared" si="15"/>
        <v>118</v>
      </c>
      <c r="K196" s="45">
        <f t="shared" si="16"/>
        <v>29.5</v>
      </c>
      <c r="L196" s="15">
        <f t="shared" si="17"/>
        <v>3</v>
      </c>
      <c r="M196" s="3"/>
      <c r="N196" s="3"/>
    </row>
    <row r="197" spans="1:14" s="8" customFormat="1" ht="16.2">
      <c r="A197" s="20">
        <v>39</v>
      </c>
      <c r="B197" s="49">
        <v>67036</v>
      </c>
      <c r="C197" s="49" t="s">
        <v>276</v>
      </c>
      <c r="D197" s="49" t="s">
        <v>211</v>
      </c>
      <c r="E197" s="32" t="s">
        <v>16</v>
      </c>
      <c r="F197" s="2">
        <v>33</v>
      </c>
      <c r="G197" s="2">
        <v>31</v>
      </c>
      <c r="H197" s="2">
        <v>27</v>
      </c>
      <c r="I197" s="2">
        <v>27</v>
      </c>
      <c r="J197" s="4">
        <f t="shared" si="15"/>
        <v>118</v>
      </c>
      <c r="K197" s="45">
        <f t="shared" si="16"/>
        <v>29.5</v>
      </c>
      <c r="L197" s="15">
        <f t="shared" si="17"/>
        <v>6</v>
      </c>
      <c r="M197" s="3"/>
      <c r="N197" s="3"/>
    </row>
    <row r="198" spans="1:14" s="8" customFormat="1" ht="16.2">
      <c r="A198" s="3">
        <v>40</v>
      </c>
      <c r="B198" s="49">
        <v>41297</v>
      </c>
      <c r="C198" s="49" t="s">
        <v>146</v>
      </c>
      <c r="D198" s="49" t="s">
        <v>251</v>
      </c>
      <c r="E198" s="32" t="s">
        <v>136</v>
      </c>
      <c r="F198" s="2">
        <v>25</v>
      </c>
      <c r="G198" s="2">
        <v>35</v>
      </c>
      <c r="H198" s="2">
        <v>28</v>
      </c>
      <c r="I198" s="2">
        <v>32</v>
      </c>
      <c r="J198" s="4">
        <f t="shared" si="15"/>
        <v>120</v>
      </c>
      <c r="K198" s="45">
        <f t="shared" si="16"/>
        <v>30</v>
      </c>
      <c r="L198" s="15">
        <f t="shared" si="17"/>
        <v>10</v>
      </c>
      <c r="M198" s="3" t="s">
        <v>21</v>
      </c>
      <c r="N198" s="3"/>
    </row>
    <row r="199" spans="1:14" s="8" customFormat="1" ht="16.2">
      <c r="A199" s="20">
        <v>41</v>
      </c>
      <c r="B199" s="49">
        <v>61978</v>
      </c>
      <c r="C199" s="49" t="s">
        <v>256</v>
      </c>
      <c r="D199" s="49" t="s">
        <v>257</v>
      </c>
      <c r="E199" s="32" t="s">
        <v>60</v>
      </c>
      <c r="F199" s="2">
        <v>31</v>
      </c>
      <c r="G199" s="2">
        <v>34</v>
      </c>
      <c r="H199" s="2">
        <v>29</v>
      </c>
      <c r="I199" s="2">
        <v>30</v>
      </c>
      <c r="J199" s="4">
        <f t="shared" si="15"/>
        <v>124</v>
      </c>
      <c r="K199" s="45">
        <f t="shared" si="16"/>
        <v>31</v>
      </c>
      <c r="L199" s="15">
        <f t="shared" si="17"/>
        <v>5</v>
      </c>
      <c r="M199" s="3"/>
      <c r="N199" s="3"/>
    </row>
    <row r="200" spans="1:14" s="8" customFormat="1" ht="16.2">
      <c r="A200" s="20">
        <v>42</v>
      </c>
      <c r="B200" s="49">
        <v>18367</v>
      </c>
      <c r="C200" s="49" t="s">
        <v>254</v>
      </c>
      <c r="D200" s="49" t="s">
        <v>255</v>
      </c>
      <c r="E200" s="32" t="s">
        <v>60</v>
      </c>
      <c r="F200" s="2">
        <v>33</v>
      </c>
      <c r="G200" s="2">
        <v>31</v>
      </c>
      <c r="H200" s="2">
        <v>30</v>
      </c>
      <c r="I200" s="2">
        <v>33</v>
      </c>
      <c r="J200" s="4">
        <f t="shared" si="15"/>
        <v>127</v>
      </c>
      <c r="K200" s="45">
        <f t="shared" si="16"/>
        <v>31.75</v>
      </c>
      <c r="L200" s="15">
        <f t="shared" si="17"/>
        <v>3</v>
      </c>
      <c r="M200" s="3"/>
      <c r="N200" s="3"/>
    </row>
    <row r="201" spans="1:14" s="8" customFormat="1" ht="16.2">
      <c r="A201" s="20">
        <v>43</v>
      </c>
      <c r="B201" s="49">
        <v>68057</v>
      </c>
      <c r="C201" s="49" t="s">
        <v>376</v>
      </c>
      <c r="D201" s="49" t="s">
        <v>270</v>
      </c>
      <c r="E201" s="32" t="s">
        <v>60</v>
      </c>
      <c r="F201" s="2">
        <v>30</v>
      </c>
      <c r="G201" s="2">
        <v>32</v>
      </c>
      <c r="H201" s="2">
        <v>34</v>
      </c>
      <c r="I201" s="2">
        <v>31</v>
      </c>
      <c r="J201" s="4">
        <f t="shared" si="15"/>
        <v>127</v>
      </c>
      <c r="K201" s="45">
        <f t="shared" si="16"/>
        <v>31.75</v>
      </c>
      <c r="L201" s="15">
        <f t="shared" si="17"/>
        <v>4</v>
      </c>
      <c r="M201" s="3"/>
    </row>
    <row r="202" spans="1:14" s="8" customFormat="1" ht="16.2">
      <c r="A202" s="3">
        <v>44</v>
      </c>
      <c r="B202" s="49">
        <v>61974</v>
      </c>
      <c r="C202" s="49" t="s">
        <v>377</v>
      </c>
      <c r="D202" s="49" t="s">
        <v>373</v>
      </c>
      <c r="E202" s="32" t="s">
        <v>60</v>
      </c>
      <c r="F202" s="2">
        <v>35</v>
      </c>
      <c r="G202" s="2">
        <v>31</v>
      </c>
      <c r="H202" s="2">
        <v>35</v>
      </c>
      <c r="I202" s="2">
        <v>34</v>
      </c>
      <c r="J202" s="4">
        <f t="shared" si="15"/>
        <v>135</v>
      </c>
      <c r="K202" s="45">
        <f t="shared" si="16"/>
        <v>33.75</v>
      </c>
      <c r="L202" s="15">
        <f t="shared" si="17"/>
        <v>4</v>
      </c>
      <c r="N202" s="3"/>
    </row>
    <row r="203" spans="1:14" s="8" customFormat="1" ht="16.2">
      <c r="A203" s="20">
        <v>45</v>
      </c>
      <c r="B203" s="49">
        <v>67330</v>
      </c>
      <c r="C203" s="49" t="s">
        <v>162</v>
      </c>
      <c r="D203" s="49" t="s">
        <v>372</v>
      </c>
      <c r="E203" s="32" t="s">
        <v>67</v>
      </c>
      <c r="F203" s="2">
        <v>33</v>
      </c>
      <c r="G203" s="2">
        <v>36</v>
      </c>
      <c r="H203" s="2">
        <v>34</v>
      </c>
      <c r="I203" s="2">
        <v>32</v>
      </c>
      <c r="J203" s="4">
        <f t="shared" si="15"/>
        <v>135</v>
      </c>
      <c r="K203" s="45">
        <f t="shared" si="16"/>
        <v>33.75</v>
      </c>
      <c r="L203" s="15">
        <f t="shared" si="17"/>
        <v>4</v>
      </c>
      <c r="M203" s="3"/>
      <c r="N203" s="3"/>
    </row>
    <row r="204" spans="1:14" s="8" customFormat="1" ht="16.2">
      <c r="A204" s="20">
        <v>46</v>
      </c>
      <c r="B204" s="49"/>
      <c r="C204" s="49" t="s">
        <v>385</v>
      </c>
      <c r="D204" s="49" t="s">
        <v>386</v>
      </c>
      <c r="E204" s="32" t="s">
        <v>60</v>
      </c>
      <c r="F204" s="2">
        <v>29</v>
      </c>
      <c r="G204" s="2">
        <v>40</v>
      </c>
      <c r="H204" s="2">
        <v>34</v>
      </c>
      <c r="I204" s="2">
        <v>32</v>
      </c>
      <c r="J204" s="4">
        <f t="shared" si="15"/>
        <v>135</v>
      </c>
      <c r="K204" s="45">
        <f t="shared" si="16"/>
        <v>33.75</v>
      </c>
      <c r="L204" s="15">
        <f t="shared" si="17"/>
        <v>11</v>
      </c>
      <c r="M204" s="3"/>
    </row>
    <row r="205" spans="1:14" s="8" customFormat="1" ht="16.2">
      <c r="A205" s="20"/>
      <c r="B205" s="49"/>
      <c r="C205" s="49"/>
      <c r="D205" s="49"/>
      <c r="E205" s="32"/>
      <c r="F205" s="2"/>
      <c r="G205" s="2"/>
      <c r="H205" s="2"/>
      <c r="I205" s="2"/>
      <c r="J205" s="4"/>
      <c r="K205" s="45"/>
      <c r="L205" s="15"/>
      <c r="M205" s="3"/>
    </row>
    <row r="206" spans="1:14" s="8" customFormat="1" ht="18">
      <c r="A206" s="3" t="s">
        <v>21</v>
      </c>
      <c r="B206" s="3"/>
      <c r="C206" s="17" t="s">
        <v>406</v>
      </c>
      <c r="D206" s="17"/>
      <c r="E206" s="4" t="s">
        <v>41</v>
      </c>
      <c r="F206" s="2" t="s">
        <v>24</v>
      </c>
      <c r="G206" s="2" t="s">
        <v>25</v>
      </c>
      <c r="H206" s="2" t="s">
        <v>26</v>
      </c>
      <c r="I206" s="2" t="s">
        <v>27</v>
      </c>
      <c r="J206" s="4" t="s">
        <v>28</v>
      </c>
      <c r="K206" s="4" t="s">
        <v>29</v>
      </c>
      <c r="L206" s="4" t="s">
        <v>30</v>
      </c>
      <c r="M206" s="3"/>
      <c r="N206" s="3"/>
    </row>
    <row r="207" spans="1:14" s="8" customFormat="1" ht="16.2">
      <c r="B207" s="49">
        <v>67719</v>
      </c>
      <c r="C207" s="49" t="s">
        <v>192</v>
      </c>
      <c r="D207" s="49" t="s">
        <v>193</v>
      </c>
      <c r="E207" s="32" t="s">
        <v>43</v>
      </c>
      <c r="F207" s="2">
        <v>27</v>
      </c>
      <c r="G207" s="2">
        <v>24</v>
      </c>
      <c r="H207" s="2">
        <v>22</v>
      </c>
      <c r="I207" s="2">
        <v>23</v>
      </c>
      <c r="J207" s="4">
        <f>SUM(F207:I207)</f>
        <v>96</v>
      </c>
      <c r="K207" s="45">
        <f>SUM(J207)/4</f>
        <v>24</v>
      </c>
      <c r="L207" s="15">
        <f>IF(F207&gt;0,(MAX(F207:I207)-MIN(F207:I207)),"0")</f>
        <v>5</v>
      </c>
      <c r="M207" s="3"/>
      <c r="N207" s="3"/>
    </row>
    <row r="208" spans="1:14" s="8" customFormat="1" ht="17.399999999999999">
      <c r="A208" s="60" t="s">
        <v>31</v>
      </c>
      <c r="B208" s="3"/>
      <c r="C208" s="18"/>
      <c r="D208" s="18"/>
      <c r="E208" s="16"/>
      <c r="F208" s="2"/>
      <c r="G208" s="2"/>
      <c r="H208" s="2"/>
      <c r="I208" s="2"/>
      <c r="M208" s="3"/>
      <c r="N208" s="3"/>
    </row>
    <row r="209" spans="1:14" s="8" customFormat="1" ht="18">
      <c r="A209" s="60"/>
      <c r="B209" s="3"/>
      <c r="C209" s="17" t="s">
        <v>86</v>
      </c>
      <c r="D209" s="17"/>
      <c r="E209" s="4" t="s">
        <v>41</v>
      </c>
      <c r="F209" s="2" t="s">
        <v>24</v>
      </c>
      <c r="G209" s="2" t="s">
        <v>25</v>
      </c>
      <c r="H209" s="2" t="s">
        <v>26</v>
      </c>
      <c r="I209" s="2" t="s">
        <v>27</v>
      </c>
      <c r="J209" s="4" t="s">
        <v>28</v>
      </c>
      <c r="K209" s="4" t="s">
        <v>29</v>
      </c>
      <c r="L209" s="4" t="s">
        <v>30</v>
      </c>
      <c r="M209" s="3"/>
      <c r="N209" s="3"/>
    </row>
    <row r="210" spans="1:14" s="8" customFormat="1" ht="16.2">
      <c r="A210" s="60"/>
      <c r="B210" s="49">
        <v>67961</v>
      </c>
      <c r="C210" s="49" t="s">
        <v>194</v>
      </c>
      <c r="D210" s="49" t="s">
        <v>195</v>
      </c>
      <c r="E210" s="32" t="s">
        <v>136</v>
      </c>
      <c r="F210" s="2">
        <v>33</v>
      </c>
      <c r="G210" s="2">
        <v>30</v>
      </c>
      <c r="H210" s="2">
        <v>35</v>
      </c>
      <c r="I210" s="2">
        <v>27</v>
      </c>
      <c r="J210" s="4">
        <v>125</v>
      </c>
      <c r="K210" s="45">
        <f>SUM(J210)/4</f>
        <v>31.25</v>
      </c>
      <c r="L210" s="15">
        <f>IF(F210&gt;0,(MAX(F210:I210)-MIN(F210:I210)),"0")</f>
        <v>8</v>
      </c>
      <c r="M210" s="3"/>
      <c r="N210" s="3"/>
    </row>
    <row r="211" spans="1:14" s="8" customFormat="1" ht="16.2">
      <c r="A211" s="60" t="s">
        <v>31</v>
      </c>
      <c r="B211" s="49">
        <v>67960</v>
      </c>
      <c r="C211" s="49" t="s">
        <v>194</v>
      </c>
      <c r="D211" s="49" t="s">
        <v>359</v>
      </c>
      <c r="E211" s="32" t="s">
        <v>136</v>
      </c>
      <c r="F211" s="2">
        <v>29</v>
      </c>
      <c r="G211" s="2">
        <v>34</v>
      </c>
      <c r="H211" s="2">
        <v>29</v>
      </c>
      <c r="I211" s="2">
        <v>43</v>
      </c>
      <c r="J211" s="4">
        <v>135</v>
      </c>
      <c r="K211" s="45">
        <f>SUM(J211)/4</f>
        <v>33.75</v>
      </c>
      <c r="L211" s="15">
        <f>IF(F211&gt;0,(MAX(F211:I211)-MIN(F211:I211)),"0")</f>
        <v>14</v>
      </c>
      <c r="M211" s="3"/>
      <c r="N211" s="3"/>
    </row>
    <row r="212" spans="1:14" s="8" customFormat="1" ht="16.2">
      <c r="A212" s="60" t="s">
        <v>32</v>
      </c>
      <c r="B212" s="49">
        <v>67619</v>
      </c>
      <c r="C212" s="49" t="s">
        <v>191</v>
      </c>
      <c r="D212" s="49" t="s">
        <v>360</v>
      </c>
      <c r="E212" s="32" t="s">
        <v>15</v>
      </c>
      <c r="F212" s="2">
        <v>34</v>
      </c>
      <c r="G212" s="2">
        <v>53</v>
      </c>
      <c r="H212" s="2">
        <v>43</v>
      </c>
      <c r="I212" s="2">
        <v>36</v>
      </c>
      <c r="J212" s="57">
        <v>170</v>
      </c>
      <c r="K212" s="45">
        <f>SUM(J212)/4</f>
        <v>42.5</v>
      </c>
      <c r="L212" s="15">
        <f>IF(F212&gt;0,(MAX(F212:I212)-MIN(F212:I212)),"0")</f>
        <v>19</v>
      </c>
      <c r="M212" s="3"/>
      <c r="N212" s="3"/>
    </row>
    <row r="213" spans="1:14">
      <c r="A213" s="60" t="s">
        <v>33</v>
      </c>
      <c r="E213" s="3"/>
      <c r="F213" s="2"/>
      <c r="J213" s="3"/>
      <c r="K213" s="3"/>
      <c r="L213" s="3"/>
      <c r="M213" s="3"/>
      <c r="N213" s="3"/>
    </row>
    <row r="214" spans="1:14">
      <c r="C214" s="1" t="s">
        <v>87</v>
      </c>
      <c r="E214" s="3"/>
      <c r="F214" s="2"/>
      <c r="J214" s="14" t="s">
        <v>45</v>
      </c>
      <c r="K214" s="1" t="s">
        <v>88</v>
      </c>
      <c r="L214" s="1"/>
      <c r="M214" s="1"/>
      <c r="N214" s="1"/>
    </row>
    <row r="215" spans="1:14">
      <c r="C215" s="3" t="s">
        <v>439</v>
      </c>
      <c r="D215" s="3"/>
      <c r="E215" s="3"/>
      <c r="F215" s="2"/>
      <c r="J215" s="14"/>
      <c r="K215" s="1" t="s">
        <v>89</v>
      </c>
      <c r="L215" s="1"/>
      <c r="M215" s="1"/>
      <c r="N215" s="1"/>
    </row>
    <row r="216" spans="1:14">
      <c r="C216" s="22">
        <v>45354</v>
      </c>
      <c r="D216" s="22"/>
      <c r="E216" s="16"/>
      <c r="F216" s="2"/>
      <c r="J216" s="14" t="s">
        <v>90</v>
      </c>
      <c r="K216" s="1" t="s">
        <v>91</v>
      </c>
      <c r="L216" s="1"/>
      <c r="M216" s="1"/>
      <c r="N216" s="1"/>
    </row>
    <row r="217" spans="1:14" s="8" customFormat="1">
      <c r="B217" s="20"/>
      <c r="C217" s="3"/>
      <c r="D217" s="3"/>
      <c r="E217" s="11"/>
      <c r="F217" s="2"/>
      <c r="G217" s="2"/>
      <c r="H217" s="2"/>
      <c r="I217" s="2"/>
      <c r="J217" s="2"/>
      <c r="K217" s="1"/>
      <c r="L217" s="9"/>
      <c r="M217" s="1"/>
      <c r="N217" s="1"/>
    </row>
    <row r="218" spans="1:14" s="8" customFormat="1">
      <c r="B218" s="20"/>
      <c r="C218" s="1"/>
      <c r="D218" s="1"/>
      <c r="E218" s="11"/>
      <c r="F218" s="3"/>
      <c r="G218" s="2"/>
      <c r="H218" s="2"/>
      <c r="I218" s="2"/>
      <c r="J218" s="2"/>
      <c r="K218" s="1"/>
      <c r="L218" s="9"/>
      <c r="M218" s="1"/>
      <c r="N218" s="1"/>
    </row>
    <row r="219" spans="1:14">
      <c r="A219" s="3"/>
      <c r="E219" s="11"/>
      <c r="F219" s="3"/>
      <c r="K219" s="1"/>
      <c r="L219" s="9"/>
      <c r="M219" s="1"/>
      <c r="N219" s="1"/>
    </row>
    <row r="220" spans="1:14">
      <c r="A220" s="20" t="s">
        <v>21</v>
      </c>
      <c r="E220" s="11"/>
      <c r="F220" s="3"/>
      <c r="K220" s="1"/>
      <c r="L220" s="9"/>
      <c r="M220" s="1"/>
      <c r="N220" s="1"/>
    </row>
    <row r="221" spans="1:14" s="1" customFormat="1">
      <c r="A221" s="20"/>
      <c r="B221" s="20"/>
      <c r="E221" s="11"/>
      <c r="F221" s="3"/>
      <c r="G221" s="2"/>
      <c r="H221" s="2"/>
      <c r="I221" s="2"/>
      <c r="J221" s="2"/>
      <c r="L221" s="9"/>
    </row>
    <row r="222" spans="1:14" s="1" customFormat="1">
      <c r="A222" s="20"/>
      <c r="B222" s="20"/>
      <c r="E222" s="11"/>
      <c r="F222" s="3"/>
      <c r="G222" s="2"/>
      <c r="H222" s="2"/>
      <c r="I222" s="2"/>
      <c r="J222" s="2"/>
      <c r="L222" s="9"/>
    </row>
    <row r="223" spans="1:14" s="1" customFormat="1">
      <c r="A223" s="20"/>
      <c r="B223" s="20"/>
      <c r="E223" s="11"/>
      <c r="F223" s="3"/>
      <c r="G223" s="2"/>
      <c r="H223" s="2"/>
      <c r="I223" s="2"/>
      <c r="J223" s="2"/>
      <c r="L223" s="9"/>
    </row>
    <row r="224" spans="1:14" s="1" customFormat="1">
      <c r="A224" s="20"/>
      <c r="B224" s="20"/>
      <c r="E224" s="11"/>
      <c r="F224" s="3"/>
      <c r="G224" s="2"/>
      <c r="H224" s="2"/>
      <c r="I224" s="2"/>
      <c r="J224" s="2"/>
      <c r="L224" s="9"/>
    </row>
    <row r="225" spans="1:12" s="1" customFormat="1">
      <c r="A225" s="20"/>
      <c r="B225" s="20"/>
      <c r="E225" s="11"/>
      <c r="F225" s="3"/>
      <c r="G225" s="2"/>
      <c r="H225" s="2"/>
      <c r="I225" s="2"/>
      <c r="J225" s="2"/>
      <c r="L225" s="9"/>
    </row>
    <row r="226" spans="1:12" s="1" customFormat="1">
      <c r="A226" s="20"/>
      <c r="B226" s="20"/>
      <c r="E226" s="11"/>
      <c r="F226" s="3"/>
      <c r="G226" s="2"/>
      <c r="H226" s="2"/>
      <c r="I226" s="2"/>
      <c r="J226" s="2"/>
      <c r="L226" s="9"/>
    </row>
    <row r="227" spans="1:12" s="1" customFormat="1">
      <c r="A227" s="20"/>
      <c r="B227" s="20"/>
      <c r="E227" s="11"/>
      <c r="F227" s="3"/>
      <c r="G227" s="2"/>
      <c r="H227" s="2"/>
      <c r="I227" s="2"/>
      <c r="J227" s="2"/>
      <c r="L227" s="9"/>
    </row>
    <row r="228" spans="1:12" s="1" customFormat="1">
      <c r="A228" s="20"/>
      <c r="B228" s="20"/>
      <c r="F228" s="3"/>
      <c r="G228" s="2"/>
      <c r="H228" s="2"/>
      <c r="I228" s="2"/>
      <c r="J228" s="2"/>
      <c r="L228" s="9"/>
    </row>
    <row r="229" spans="1:12" s="1" customFormat="1">
      <c r="A229" s="20"/>
      <c r="B229" s="20"/>
      <c r="F229" s="3"/>
      <c r="G229" s="2"/>
      <c r="H229" s="2"/>
      <c r="I229" s="2"/>
      <c r="J229" s="2"/>
      <c r="L229" s="9"/>
    </row>
    <row r="230" spans="1:12" s="1" customFormat="1">
      <c r="A230" s="20"/>
      <c r="B230" s="20"/>
      <c r="F230" s="3"/>
      <c r="G230" s="2"/>
      <c r="H230" s="2"/>
      <c r="I230" s="2"/>
      <c r="J230" s="2"/>
      <c r="L230" s="9"/>
    </row>
    <row r="231" spans="1:12" s="1" customFormat="1">
      <c r="A231" s="20"/>
      <c r="B231" s="20"/>
      <c r="F231" s="3"/>
      <c r="G231" s="2"/>
      <c r="H231" s="2"/>
      <c r="I231" s="2"/>
      <c r="J231" s="2"/>
      <c r="L231" s="9"/>
    </row>
    <row r="232" spans="1:12" s="1" customFormat="1">
      <c r="A232" s="20"/>
      <c r="B232" s="20"/>
      <c r="F232" s="3"/>
      <c r="G232" s="2"/>
      <c r="H232" s="2"/>
      <c r="I232" s="2"/>
      <c r="J232" s="2"/>
      <c r="L232" s="9"/>
    </row>
    <row r="233" spans="1:12" s="1" customFormat="1">
      <c r="A233" s="20"/>
      <c r="B233" s="20"/>
      <c r="F233" s="3"/>
      <c r="G233" s="2"/>
      <c r="H233" s="2"/>
      <c r="I233" s="2"/>
      <c r="J233" s="2"/>
      <c r="L233" s="9"/>
    </row>
    <row r="234" spans="1:12" s="1" customFormat="1">
      <c r="A234" s="20"/>
      <c r="B234" s="20"/>
      <c r="F234" s="3"/>
      <c r="G234" s="2"/>
      <c r="H234" s="2"/>
      <c r="I234" s="2"/>
      <c r="J234" s="2"/>
      <c r="L234" s="9"/>
    </row>
    <row r="235" spans="1:12" s="1" customFormat="1">
      <c r="A235" s="20"/>
      <c r="B235" s="20"/>
      <c r="F235" s="3"/>
      <c r="G235" s="2"/>
      <c r="H235" s="2"/>
      <c r="I235" s="2"/>
      <c r="J235" s="2"/>
      <c r="L235" s="9"/>
    </row>
    <row r="236" spans="1:12" s="1" customFormat="1">
      <c r="A236" s="20"/>
      <c r="B236" s="20"/>
      <c r="F236" s="3"/>
      <c r="G236" s="2"/>
      <c r="H236" s="2"/>
      <c r="I236" s="2"/>
      <c r="J236" s="2"/>
      <c r="L236" s="9"/>
    </row>
    <row r="237" spans="1:12" s="1" customFormat="1">
      <c r="A237" s="20"/>
      <c r="B237" s="20"/>
      <c r="F237" s="3"/>
      <c r="G237" s="2"/>
      <c r="H237" s="2"/>
      <c r="I237" s="2"/>
      <c r="J237" s="2"/>
      <c r="L237" s="9"/>
    </row>
    <row r="238" spans="1:12" s="1" customFormat="1">
      <c r="A238" s="20"/>
      <c r="B238" s="20"/>
      <c r="F238" s="3"/>
      <c r="G238" s="2"/>
      <c r="H238" s="2"/>
      <c r="I238" s="2"/>
      <c r="J238" s="2"/>
      <c r="L238" s="9"/>
    </row>
    <row r="239" spans="1:12" s="1" customFormat="1">
      <c r="A239" s="20"/>
      <c r="B239" s="20"/>
      <c r="F239" s="3"/>
      <c r="G239" s="2"/>
      <c r="H239" s="2"/>
      <c r="I239" s="2"/>
      <c r="J239" s="2"/>
      <c r="L239" s="9"/>
    </row>
    <row r="240" spans="1:12" s="1" customFormat="1">
      <c r="A240" s="20"/>
      <c r="B240" s="20"/>
      <c r="F240" s="3"/>
      <c r="G240" s="2"/>
      <c r="H240" s="2"/>
      <c r="I240" s="2"/>
      <c r="J240" s="2"/>
      <c r="L240" s="9"/>
    </row>
    <row r="241" spans="1:14" s="1" customFormat="1">
      <c r="A241" s="20"/>
      <c r="B241" s="20"/>
      <c r="F241" s="3"/>
      <c r="G241" s="2"/>
      <c r="H241" s="2"/>
      <c r="I241" s="2"/>
      <c r="J241" s="2"/>
      <c r="L241" s="9"/>
    </row>
    <row r="242" spans="1:14" s="1" customFormat="1">
      <c r="A242" s="20"/>
      <c r="B242" s="20"/>
      <c r="F242" s="3"/>
      <c r="G242" s="2"/>
      <c r="H242" s="2"/>
      <c r="I242" s="2"/>
      <c r="J242" s="2"/>
      <c r="L242" s="9"/>
    </row>
    <row r="243" spans="1:14" s="1" customFormat="1">
      <c r="A243" s="20"/>
      <c r="B243" s="20"/>
      <c r="F243" s="3"/>
      <c r="G243" s="2"/>
      <c r="H243" s="2"/>
      <c r="I243" s="2"/>
      <c r="J243" s="2"/>
      <c r="L243" s="9"/>
    </row>
    <row r="244" spans="1:14" s="1" customFormat="1">
      <c r="A244" s="20"/>
      <c r="B244" s="20"/>
      <c r="F244" s="3"/>
      <c r="G244" s="2"/>
      <c r="H244" s="2"/>
      <c r="I244" s="2"/>
      <c r="J244" s="2"/>
      <c r="L244" s="9"/>
    </row>
    <row r="245" spans="1:14" s="1" customFormat="1">
      <c r="A245" s="20"/>
      <c r="B245" s="20"/>
      <c r="F245" s="3"/>
      <c r="G245" s="2"/>
      <c r="H245" s="2"/>
      <c r="I245" s="2"/>
      <c r="J245" s="12"/>
      <c r="L245" s="9"/>
    </row>
    <row r="246" spans="1:14">
      <c r="F246" s="3"/>
      <c r="G246" s="12"/>
      <c r="H246" s="12"/>
      <c r="I246" s="12"/>
      <c r="J246" s="12"/>
      <c r="K246" s="1"/>
      <c r="L246" s="9"/>
      <c r="M246" s="1"/>
      <c r="N246" s="1"/>
    </row>
    <row r="247" spans="1:14">
      <c r="F247" s="3"/>
      <c r="G247" s="12"/>
      <c r="H247" s="12"/>
      <c r="I247" s="12"/>
      <c r="J247" s="12"/>
      <c r="K247" s="1"/>
      <c r="L247" s="9"/>
      <c r="M247" s="1"/>
      <c r="N247" s="1"/>
    </row>
    <row r="248" spans="1:14">
      <c r="F248" s="3"/>
      <c r="G248" s="12"/>
      <c r="H248" s="12"/>
      <c r="I248" s="12"/>
      <c r="J248" s="12"/>
      <c r="K248" s="1"/>
      <c r="L248" s="9"/>
      <c r="M248" s="1"/>
      <c r="N248" s="1"/>
    </row>
    <row r="249" spans="1:14">
      <c r="F249" s="3"/>
      <c r="G249" s="12"/>
      <c r="H249" s="12"/>
      <c r="I249" s="12"/>
      <c r="J249" s="12"/>
      <c r="K249" s="1"/>
      <c r="L249" s="9"/>
      <c r="M249" s="1"/>
      <c r="N249" s="1"/>
    </row>
    <row r="250" spans="1:14">
      <c r="F250" s="3"/>
      <c r="G250" s="12"/>
      <c r="H250" s="12"/>
      <c r="I250" s="12"/>
      <c r="J250" s="12"/>
      <c r="K250" s="1"/>
      <c r="L250" s="9"/>
      <c r="M250" s="1"/>
      <c r="N250" s="1"/>
    </row>
    <row r="251" spans="1:14">
      <c r="F251" s="3"/>
      <c r="G251" s="12"/>
      <c r="H251" s="12"/>
      <c r="I251" s="12"/>
      <c r="J251" s="12"/>
      <c r="K251" s="1"/>
      <c r="L251" s="9"/>
      <c r="M251" s="1"/>
      <c r="N251" s="1"/>
    </row>
    <row r="252" spans="1:14">
      <c r="F252" s="3"/>
      <c r="G252" s="12"/>
      <c r="H252" s="12"/>
      <c r="I252" s="12"/>
      <c r="J252" s="12"/>
      <c r="K252" s="1"/>
      <c r="L252" s="9"/>
      <c r="M252" s="1"/>
      <c r="N252" s="1"/>
    </row>
    <row r="253" spans="1:14">
      <c r="F253" s="3"/>
      <c r="G253" s="12"/>
      <c r="H253" s="12"/>
      <c r="I253" s="12"/>
      <c r="J253" s="12"/>
      <c r="K253" s="1"/>
      <c r="L253" s="9"/>
      <c r="M253" s="1"/>
      <c r="N253" s="1"/>
    </row>
    <row r="254" spans="1:14">
      <c r="F254" s="3"/>
      <c r="G254" s="12"/>
      <c r="H254" s="12"/>
      <c r="I254" s="12"/>
      <c r="J254" s="12"/>
      <c r="K254" s="1"/>
      <c r="L254" s="9"/>
      <c r="M254" s="1"/>
      <c r="N254" s="1"/>
    </row>
    <row r="255" spans="1:14">
      <c r="F255" s="3"/>
      <c r="G255" s="12"/>
      <c r="H255" s="12"/>
      <c r="I255" s="12"/>
      <c r="J255" s="12"/>
      <c r="K255" s="1"/>
      <c r="L255" s="9"/>
      <c r="M255" s="1"/>
      <c r="N255" s="1"/>
    </row>
    <row r="256" spans="1:14">
      <c r="F256" s="3"/>
      <c r="G256" s="12"/>
      <c r="H256" s="12"/>
      <c r="I256" s="12"/>
      <c r="J256" s="12"/>
      <c r="K256" s="1"/>
      <c r="L256" s="9"/>
      <c r="M256" s="1"/>
      <c r="N256" s="1"/>
    </row>
    <row r="257" spans="6:14">
      <c r="F257" s="3"/>
      <c r="G257" s="12"/>
      <c r="H257" s="12"/>
      <c r="I257" s="12"/>
      <c r="J257" s="12"/>
      <c r="K257" s="1"/>
      <c r="L257" s="9"/>
      <c r="M257" s="1"/>
      <c r="N257" s="1"/>
    </row>
    <row r="258" spans="6:14">
      <c r="F258" s="3"/>
      <c r="G258" s="12"/>
      <c r="H258" s="12"/>
      <c r="I258" s="12"/>
      <c r="J258" s="12"/>
      <c r="K258" s="1"/>
      <c r="L258" s="9"/>
      <c r="M258" s="1"/>
      <c r="N258" s="1"/>
    </row>
    <row r="259" spans="6:14">
      <c r="F259" s="3"/>
      <c r="G259" s="12"/>
      <c r="H259" s="12"/>
      <c r="I259" s="12"/>
      <c r="J259" s="12"/>
      <c r="K259" s="1"/>
      <c r="L259" s="9"/>
      <c r="M259" s="1"/>
      <c r="N259" s="1"/>
    </row>
    <row r="260" spans="6:14">
      <c r="F260" s="3"/>
      <c r="G260" s="12"/>
      <c r="H260" s="12"/>
      <c r="I260" s="12"/>
      <c r="J260" s="12"/>
      <c r="K260" s="1"/>
      <c r="L260" s="9"/>
      <c r="M260" s="1"/>
      <c r="N260" s="1"/>
    </row>
    <row r="261" spans="6:14">
      <c r="F261" s="3"/>
      <c r="G261" s="12"/>
      <c r="H261" s="12"/>
      <c r="I261" s="12"/>
      <c r="J261" s="12"/>
      <c r="K261" s="1"/>
      <c r="L261" s="9"/>
      <c r="M261" s="1"/>
      <c r="N261" s="1"/>
    </row>
    <row r="262" spans="6:14">
      <c r="F262" s="3"/>
      <c r="G262" s="12"/>
      <c r="H262" s="12"/>
      <c r="I262" s="12"/>
      <c r="J262" s="12"/>
      <c r="K262" s="1"/>
      <c r="L262" s="9"/>
      <c r="M262" s="1"/>
      <c r="N262" s="1"/>
    </row>
    <row r="263" spans="6:14">
      <c r="F263" s="3"/>
      <c r="G263" s="12"/>
      <c r="H263" s="12"/>
      <c r="I263" s="12"/>
      <c r="J263" s="12"/>
      <c r="K263" s="1"/>
      <c r="L263" s="9"/>
      <c r="M263" s="1"/>
      <c r="N263" s="1"/>
    </row>
    <row r="264" spans="6:14">
      <c r="F264" s="3"/>
      <c r="G264" s="12"/>
      <c r="H264" s="12"/>
      <c r="I264" s="12"/>
      <c r="J264" s="12"/>
      <c r="K264" s="1"/>
      <c r="L264" s="9"/>
      <c r="M264" s="1"/>
      <c r="N264" s="1"/>
    </row>
    <row r="265" spans="6:14">
      <c r="F265" s="3"/>
      <c r="G265" s="12"/>
      <c r="H265" s="12"/>
      <c r="I265" s="12"/>
      <c r="J265" s="12"/>
      <c r="K265" s="1"/>
      <c r="L265" s="9"/>
      <c r="M265" s="1"/>
      <c r="N265" s="1"/>
    </row>
    <row r="266" spans="6:14">
      <c r="F266" s="3"/>
      <c r="G266" s="12"/>
      <c r="H266" s="12"/>
      <c r="I266" s="12"/>
      <c r="J266" s="12"/>
      <c r="K266" s="1"/>
      <c r="L266" s="9"/>
      <c r="M266" s="1"/>
      <c r="N266" s="1"/>
    </row>
    <row r="267" spans="6:14">
      <c r="F267" s="3"/>
      <c r="G267" s="12"/>
      <c r="H267" s="12"/>
      <c r="I267" s="12"/>
      <c r="J267" s="12"/>
      <c r="K267" s="1"/>
      <c r="L267" s="9"/>
      <c r="M267" s="1"/>
      <c r="N267" s="1"/>
    </row>
    <row r="268" spans="6:14">
      <c r="F268" s="3"/>
      <c r="G268" s="12"/>
      <c r="H268" s="12"/>
      <c r="I268" s="12"/>
      <c r="J268" s="12"/>
      <c r="K268" s="1"/>
      <c r="L268" s="9"/>
      <c r="M268" s="1"/>
      <c r="N268" s="1"/>
    </row>
    <row r="269" spans="6:14">
      <c r="F269" s="3"/>
      <c r="G269" s="12"/>
      <c r="H269" s="12"/>
      <c r="I269" s="12"/>
      <c r="J269" s="12"/>
      <c r="K269" s="1"/>
      <c r="L269" s="9"/>
      <c r="M269" s="1"/>
      <c r="N269" s="1"/>
    </row>
    <row r="270" spans="6:14">
      <c r="F270" s="3"/>
      <c r="G270" s="12"/>
      <c r="H270" s="12"/>
      <c r="I270" s="12"/>
      <c r="J270" s="12"/>
      <c r="K270" s="1"/>
      <c r="L270" s="9"/>
      <c r="M270" s="1"/>
      <c r="N270" s="1"/>
    </row>
    <row r="271" spans="6:14">
      <c r="F271" s="3"/>
      <c r="G271" s="12"/>
      <c r="H271" s="12"/>
      <c r="I271" s="12"/>
      <c r="J271" s="12"/>
      <c r="K271" s="1"/>
      <c r="L271" s="9"/>
      <c r="M271" s="1"/>
      <c r="N271" s="1"/>
    </row>
    <row r="272" spans="6:14">
      <c r="F272" s="3"/>
      <c r="G272" s="12"/>
      <c r="H272" s="12"/>
      <c r="I272" s="12"/>
      <c r="J272" s="12"/>
      <c r="K272" s="1"/>
      <c r="L272" s="9"/>
      <c r="M272" s="1"/>
      <c r="N272" s="1"/>
    </row>
    <row r="273" spans="6:14">
      <c r="F273" s="3"/>
      <c r="G273" s="12"/>
      <c r="H273" s="12"/>
      <c r="I273" s="12"/>
      <c r="J273" s="12"/>
      <c r="K273" s="1"/>
      <c r="L273" s="9"/>
      <c r="M273" s="1"/>
      <c r="N273" s="1"/>
    </row>
    <row r="274" spans="6:14">
      <c r="F274" s="3"/>
      <c r="G274" s="12"/>
      <c r="H274" s="12"/>
      <c r="I274" s="12"/>
      <c r="J274" s="12"/>
      <c r="K274" s="1"/>
      <c r="L274" s="9"/>
      <c r="M274" s="1"/>
      <c r="N274" s="1"/>
    </row>
    <row r="275" spans="6:14">
      <c r="F275" s="3"/>
      <c r="G275" s="12"/>
      <c r="H275" s="12"/>
      <c r="I275" s="12"/>
      <c r="J275" s="12"/>
      <c r="K275" s="1"/>
      <c r="L275" s="9"/>
      <c r="M275" s="1"/>
      <c r="N275" s="1"/>
    </row>
    <row r="276" spans="6:14">
      <c r="F276" s="3"/>
      <c r="G276" s="12"/>
      <c r="H276" s="12"/>
      <c r="I276" s="12"/>
      <c r="J276" s="12"/>
      <c r="K276" s="1"/>
      <c r="L276" s="9"/>
      <c r="M276" s="1"/>
      <c r="N276" s="1"/>
    </row>
    <row r="277" spans="6:14">
      <c r="F277" s="3"/>
      <c r="G277" s="12"/>
      <c r="H277" s="12"/>
      <c r="I277" s="12"/>
      <c r="J277" s="12"/>
      <c r="K277" s="1"/>
      <c r="L277" s="9"/>
      <c r="M277" s="1"/>
      <c r="N277" s="1"/>
    </row>
    <row r="278" spans="6:14">
      <c r="F278" s="3"/>
      <c r="G278" s="12"/>
      <c r="H278" s="12"/>
      <c r="I278" s="12"/>
      <c r="J278" s="12"/>
      <c r="K278" s="1"/>
      <c r="L278" s="9"/>
      <c r="M278" s="1"/>
      <c r="N278" s="1"/>
    </row>
    <row r="279" spans="6:14">
      <c r="F279" s="3"/>
      <c r="G279" s="12"/>
      <c r="H279" s="12"/>
      <c r="I279" s="12"/>
      <c r="J279" s="12"/>
      <c r="K279" s="1"/>
      <c r="L279" s="9"/>
      <c r="M279" s="1"/>
      <c r="N279" s="1"/>
    </row>
    <row r="280" spans="6:14">
      <c r="F280" s="3"/>
      <c r="G280" s="12"/>
      <c r="H280" s="12"/>
      <c r="I280" s="12"/>
      <c r="J280" s="12"/>
      <c r="K280" s="1"/>
      <c r="L280" s="9"/>
      <c r="M280" s="1"/>
      <c r="N280" s="1"/>
    </row>
    <row r="281" spans="6:14">
      <c r="F281" s="3"/>
      <c r="G281" s="12"/>
      <c r="H281" s="12"/>
      <c r="I281" s="12"/>
      <c r="J281" s="12"/>
      <c r="K281" s="1"/>
      <c r="L281" s="9"/>
      <c r="M281" s="1"/>
      <c r="N281" s="1"/>
    </row>
    <row r="282" spans="6:14">
      <c r="F282" s="3"/>
      <c r="G282" s="12"/>
      <c r="H282" s="12"/>
      <c r="I282" s="12"/>
      <c r="J282" s="12"/>
      <c r="K282" s="1"/>
      <c r="L282" s="9"/>
      <c r="M282" s="1"/>
      <c r="N282" s="1"/>
    </row>
    <row r="283" spans="6:14">
      <c r="F283" s="3"/>
      <c r="G283" s="12"/>
      <c r="H283" s="12"/>
      <c r="I283" s="12"/>
      <c r="J283" s="12"/>
      <c r="K283" s="1"/>
      <c r="L283" s="9"/>
      <c r="M283" s="1"/>
      <c r="N283" s="1"/>
    </row>
    <row r="284" spans="6:14">
      <c r="F284" s="3"/>
      <c r="G284" s="12"/>
      <c r="H284" s="12"/>
      <c r="I284" s="12"/>
      <c r="J284" s="12"/>
      <c r="K284" s="1"/>
      <c r="L284" s="9"/>
      <c r="M284" s="1"/>
      <c r="N284" s="1"/>
    </row>
    <row r="285" spans="6:14">
      <c r="F285" s="3"/>
      <c r="G285" s="12"/>
      <c r="H285" s="12"/>
      <c r="I285" s="12"/>
      <c r="J285" s="12"/>
      <c r="K285" s="1"/>
      <c r="L285" s="9"/>
      <c r="M285" s="1"/>
      <c r="N285" s="1"/>
    </row>
    <row r="286" spans="6:14">
      <c r="F286" s="3"/>
      <c r="G286" s="12"/>
      <c r="H286" s="12"/>
      <c r="I286" s="12"/>
      <c r="J286" s="12"/>
      <c r="K286" s="1"/>
      <c r="L286" s="9"/>
      <c r="M286" s="1"/>
      <c r="N286" s="1"/>
    </row>
    <row r="287" spans="6:14">
      <c r="F287" s="3"/>
      <c r="G287" s="12"/>
      <c r="H287" s="12"/>
      <c r="I287" s="12"/>
      <c r="J287" s="12"/>
      <c r="K287" s="1"/>
      <c r="L287" s="9"/>
      <c r="M287" s="1"/>
      <c r="N287" s="1"/>
    </row>
    <row r="288" spans="6:14">
      <c r="F288" s="3"/>
      <c r="G288" s="12"/>
      <c r="H288" s="12"/>
      <c r="I288" s="12"/>
      <c r="J288" s="12"/>
      <c r="K288" s="1"/>
      <c r="L288" s="9"/>
      <c r="M288" s="1"/>
      <c r="N288" s="1"/>
    </row>
    <row r="289" spans="6:14">
      <c r="F289" s="3"/>
      <c r="G289" s="12"/>
      <c r="H289" s="12"/>
      <c r="I289" s="12"/>
      <c r="J289" s="12"/>
      <c r="K289" s="1"/>
      <c r="L289" s="9"/>
      <c r="M289" s="1"/>
      <c r="N289" s="1"/>
    </row>
    <row r="290" spans="6:14">
      <c r="F290" s="3"/>
      <c r="G290" s="12"/>
      <c r="H290" s="12"/>
      <c r="I290" s="12"/>
      <c r="J290" s="12"/>
      <c r="K290" s="1"/>
      <c r="L290" s="9"/>
      <c r="M290" s="1"/>
      <c r="N290" s="1"/>
    </row>
    <row r="291" spans="6:14">
      <c r="F291" s="3"/>
      <c r="G291" s="12"/>
      <c r="H291" s="12"/>
      <c r="I291" s="12"/>
      <c r="J291" s="12"/>
      <c r="K291" s="1"/>
      <c r="L291" s="9"/>
      <c r="M291" s="1"/>
      <c r="N291" s="1"/>
    </row>
    <row r="292" spans="6:14">
      <c r="F292" s="3"/>
      <c r="G292" s="12"/>
      <c r="H292" s="12"/>
      <c r="I292" s="12"/>
      <c r="J292" s="12"/>
      <c r="K292" s="1"/>
      <c r="L292" s="9"/>
      <c r="M292" s="1"/>
      <c r="N292" s="1"/>
    </row>
    <row r="293" spans="6:14">
      <c r="F293" s="3"/>
      <c r="G293" s="12"/>
      <c r="H293" s="12"/>
      <c r="I293" s="12"/>
      <c r="J293" s="12"/>
      <c r="K293" s="1"/>
      <c r="L293" s="9"/>
      <c r="M293" s="1"/>
      <c r="N293" s="1"/>
    </row>
    <row r="294" spans="6:14">
      <c r="F294" s="3"/>
      <c r="G294" s="12"/>
      <c r="H294" s="12"/>
      <c r="I294" s="12"/>
      <c r="J294" s="12"/>
      <c r="K294" s="1"/>
      <c r="L294" s="9"/>
      <c r="M294" s="1"/>
      <c r="N294" s="1"/>
    </row>
    <row r="295" spans="6:14">
      <c r="F295" s="3"/>
      <c r="G295" s="12"/>
      <c r="H295" s="12"/>
      <c r="I295" s="12"/>
      <c r="J295" s="12"/>
      <c r="K295" s="1"/>
      <c r="L295" s="9"/>
      <c r="M295" s="1"/>
      <c r="N295" s="1"/>
    </row>
    <row r="296" spans="6:14">
      <c r="F296" s="3"/>
      <c r="G296" s="12"/>
      <c r="H296" s="12"/>
      <c r="I296" s="12"/>
      <c r="J296" s="12"/>
      <c r="K296" s="1"/>
      <c r="L296" s="9"/>
      <c r="M296" s="1"/>
      <c r="N296" s="1"/>
    </row>
    <row r="297" spans="6:14">
      <c r="F297" s="3"/>
      <c r="G297" s="12"/>
      <c r="H297" s="12"/>
      <c r="I297" s="12"/>
      <c r="J297" s="12"/>
      <c r="K297" s="1"/>
      <c r="L297" s="9"/>
      <c r="M297" s="1"/>
      <c r="N297" s="1"/>
    </row>
    <row r="298" spans="6:14">
      <c r="F298" s="3"/>
      <c r="G298" s="12"/>
      <c r="H298" s="12"/>
      <c r="I298" s="12"/>
      <c r="J298" s="12"/>
      <c r="K298" s="1"/>
      <c r="L298" s="9"/>
      <c r="M298" s="1"/>
      <c r="N298" s="1"/>
    </row>
    <row r="299" spans="6:14">
      <c r="F299" s="3"/>
      <c r="G299" s="12"/>
      <c r="H299" s="12"/>
      <c r="I299" s="12"/>
      <c r="J299" s="12"/>
      <c r="K299" s="1"/>
      <c r="L299" s="9"/>
      <c r="M299" s="1"/>
      <c r="N299" s="1"/>
    </row>
    <row r="300" spans="6:14">
      <c r="F300" s="3"/>
      <c r="G300" s="12"/>
      <c r="H300" s="12"/>
      <c r="I300" s="12"/>
      <c r="J300" s="12"/>
      <c r="K300" s="1"/>
      <c r="L300" s="9"/>
      <c r="M300" s="1"/>
      <c r="N300" s="1"/>
    </row>
    <row r="301" spans="6:14">
      <c r="F301" s="3"/>
      <c r="G301" s="12"/>
      <c r="H301" s="12"/>
      <c r="I301" s="12"/>
      <c r="J301" s="12"/>
      <c r="K301" s="1"/>
      <c r="L301" s="9"/>
      <c r="M301" s="1"/>
      <c r="N301" s="1"/>
    </row>
    <row r="302" spans="6:14">
      <c r="F302" s="3"/>
      <c r="G302" s="12"/>
      <c r="H302" s="12"/>
      <c r="I302" s="12"/>
      <c r="J302" s="12"/>
      <c r="K302" s="1"/>
      <c r="L302" s="9"/>
      <c r="M302" s="1"/>
      <c r="N302" s="1"/>
    </row>
    <row r="303" spans="6:14">
      <c r="F303" s="3"/>
      <c r="G303" s="12"/>
      <c r="H303" s="12"/>
      <c r="I303" s="12"/>
      <c r="J303" s="12"/>
      <c r="K303" s="1"/>
      <c r="L303" s="9"/>
      <c r="M303" s="1"/>
      <c r="N303" s="1"/>
    </row>
    <row r="304" spans="6:14">
      <c r="F304" s="3"/>
      <c r="G304" s="12"/>
      <c r="H304" s="12"/>
      <c r="I304" s="12"/>
      <c r="J304" s="12"/>
      <c r="K304" s="1"/>
      <c r="L304" s="9"/>
      <c r="M304" s="1"/>
      <c r="N304" s="1"/>
    </row>
    <row r="305" spans="13:14">
      <c r="M305" s="1"/>
      <c r="N305" s="1"/>
    </row>
    <row r="306" spans="13:14">
      <c r="M306" s="1"/>
      <c r="N306" s="1"/>
    </row>
    <row r="340" spans="3:14">
      <c r="C340" s="6"/>
      <c r="D340" s="6"/>
    </row>
    <row r="342" spans="3:14">
      <c r="C342" s="6"/>
      <c r="D342" s="6"/>
    </row>
    <row r="344" spans="3:14">
      <c r="C344" s="6"/>
      <c r="D344" s="6"/>
    </row>
    <row r="346" spans="3:14">
      <c r="C346" s="6"/>
      <c r="D346" s="6"/>
    </row>
    <row r="348" spans="3:14">
      <c r="C348" s="6"/>
      <c r="D348" s="6"/>
    </row>
    <row r="350" spans="3:14">
      <c r="C350" s="6"/>
      <c r="D350" s="6"/>
      <c r="L350" s="13"/>
    </row>
    <row r="351" spans="3:14">
      <c r="F351" s="23"/>
    </row>
    <row r="352" spans="3:14">
      <c r="M352" s="13"/>
      <c r="N352" s="13"/>
    </row>
  </sheetData>
  <sortState xmlns:xlrd2="http://schemas.microsoft.com/office/spreadsheetml/2017/richdata2" ref="C26:K46">
    <sortCondition ref="I26:I46"/>
    <sortCondition ref="J26:J46"/>
  </sortState>
  <mergeCells count="15">
    <mergeCell ref="H14:J14"/>
    <mergeCell ref="H15:J15"/>
    <mergeCell ref="H16:J16"/>
    <mergeCell ref="C22:D22"/>
    <mergeCell ref="A1:O1"/>
    <mergeCell ref="A2:O2"/>
    <mergeCell ref="E6:G6"/>
    <mergeCell ref="H6:J6"/>
    <mergeCell ref="H8:J8"/>
    <mergeCell ref="D8:F8"/>
    <mergeCell ref="H9:J9"/>
    <mergeCell ref="H10:J10"/>
    <mergeCell ref="H11:J11"/>
    <mergeCell ref="H13:J13"/>
    <mergeCell ref="D13:F13"/>
  </mergeCells>
  <phoneticPr fontId="18" type="noConversion"/>
  <conditionalFormatting sqref="F49:I98">
    <cfRule type="cellIs" dxfId="98" priority="43" operator="between">
      <formula>25</formula>
      <formula>29</formula>
    </cfRule>
    <cfRule type="cellIs" dxfId="97" priority="44" operator="between">
      <formula>20</formula>
      <formula>24</formula>
    </cfRule>
    <cfRule type="cellIs" dxfId="96" priority="45" operator="between">
      <formula>18</formula>
      <formula>19</formula>
    </cfRule>
  </conditionalFormatting>
  <conditionalFormatting sqref="F100:I156">
    <cfRule type="cellIs" dxfId="95" priority="37" operator="between">
      <formula>25</formula>
      <formula>29</formula>
    </cfRule>
    <cfRule type="cellIs" dxfId="94" priority="38" operator="between">
      <formula>20</formula>
      <formula>24</formula>
    </cfRule>
    <cfRule type="cellIs" dxfId="93" priority="39" operator="between">
      <formula>18</formula>
      <formula>19</formula>
    </cfRule>
  </conditionalFormatting>
  <conditionalFormatting sqref="F158:I216">
    <cfRule type="cellIs" dxfId="92" priority="7" operator="between">
      <formula>25</formula>
      <formula>29</formula>
    </cfRule>
    <cfRule type="cellIs" dxfId="91" priority="8" operator="between">
      <formula>20</formula>
      <formula>24</formula>
    </cfRule>
    <cfRule type="cellIs" dxfId="90" priority="9" operator="between">
      <formula>18</formula>
      <formula>19</formula>
    </cfRule>
  </conditionalFormatting>
  <conditionalFormatting sqref="J26:J46">
    <cfRule type="cellIs" dxfId="89" priority="11" operator="between">
      <formula>20</formula>
      <formula>24.999</formula>
    </cfRule>
    <cfRule type="cellIs" dxfId="88" priority="12" operator="between">
      <formula>18</formula>
      <formula>19.999</formula>
    </cfRule>
    <cfRule type="cellIs" dxfId="87" priority="10" operator="between">
      <formula>25</formula>
      <formula>29.999</formula>
    </cfRule>
  </conditionalFormatting>
  <conditionalFormatting sqref="K49:K54">
    <cfRule type="cellIs" dxfId="86" priority="40" operator="between">
      <formula>25</formula>
      <formula>29.999</formula>
    </cfRule>
    <cfRule type="cellIs" dxfId="85" priority="42" operator="between">
      <formula>18</formula>
      <formula>19.999</formula>
    </cfRule>
    <cfRule type="cellIs" dxfId="84" priority="41" operator="between">
      <formula>20</formula>
      <formula>24.999</formula>
    </cfRule>
  </conditionalFormatting>
  <conditionalFormatting sqref="K88:K98">
    <cfRule type="cellIs" dxfId="83" priority="97" operator="between">
      <formula>25</formula>
      <formula>29.999</formula>
    </cfRule>
    <cfRule type="cellIs" dxfId="82" priority="98" operator="between">
      <formula>20</formula>
      <formula>24.999</formula>
    </cfRule>
    <cfRule type="cellIs" dxfId="81" priority="99" operator="between">
      <formula>18</formula>
      <formula>19.999</formula>
    </cfRule>
  </conditionalFormatting>
  <conditionalFormatting sqref="K101:K117">
    <cfRule type="cellIs" dxfId="80" priority="115" operator="between">
      <formula>25</formula>
      <formula>29.999</formula>
    </cfRule>
    <cfRule type="cellIs" dxfId="79" priority="116" operator="between">
      <formula>20</formula>
      <formula>24.999</formula>
    </cfRule>
    <cfRule type="cellIs" dxfId="78" priority="117" operator="between">
      <formula>18</formula>
      <formula>19.999</formula>
    </cfRule>
  </conditionalFormatting>
  <conditionalFormatting sqref="K119:K156">
    <cfRule type="cellIs" dxfId="77" priority="34" operator="between">
      <formula>25</formula>
      <formula>29.999</formula>
    </cfRule>
    <cfRule type="cellIs" dxfId="76" priority="35" operator="between">
      <formula>20</formula>
      <formula>24.999</formula>
    </cfRule>
    <cfRule type="cellIs" dxfId="75" priority="36" operator="between">
      <formula>18</formula>
      <formula>19.999</formula>
    </cfRule>
  </conditionalFormatting>
  <conditionalFormatting sqref="K159:K207">
    <cfRule type="cellIs" dxfId="74" priority="2" operator="between">
      <formula>20</formula>
      <formula>24.999</formula>
    </cfRule>
    <cfRule type="cellIs" dxfId="73" priority="3" operator="between">
      <formula>18</formula>
      <formula>19.999</formula>
    </cfRule>
    <cfRule type="cellIs" dxfId="72" priority="1" operator="between">
      <formula>25</formula>
      <formula>29.999</formula>
    </cfRule>
  </conditionalFormatting>
  <conditionalFormatting sqref="K209:K212">
    <cfRule type="cellIs" dxfId="71" priority="13" operator="between">
      <formula>25</formula>
      <formula>29.999</formula>
    </cfRule>
    <cfRule type="cellIs" dxfId="70" priority="14" operator="between">
      <formula>20</formula>
      <formula>24.999</formula>
    </cfRule>
    <cfRule type="cellIs" dxfId="69" priority="15" operator="between">
      <formula>18</formula>
      <formula>19.999</formula>
    </cfRule>
  </conditionalFormatting>
  <conditionalFormatting sqref="L47 K56:K86 J214:J216">
    <cfRule type="cellIs" dxfId="68" priority="175" operator="between">
      <formula>25</formula>
      <formula>29.999</formula>
    </cfRule>
    <cfRule type="cellIs" dxfId="67" priority="176" operator="between">
      <formula>20</formula>
      <formula>24.999</formula>
    </cfRule>
    <cfRule type="cellIs" dxfId="66" priority="177" operator="between">
      <formula>18</formula>
      <formula>19.999</formula>
    </cfRule>
  </conditionalFormatting>
  <conditionalFormatting sqref="M202:N202">
    <cfRule type="cellIs" dxfId="65" priority="58" operator="between">
      <formula>25</formula>
      <formula>29</formula>
    </cfRule>
    <cfRule type="cellIs" dxfId="64" priority="59" operator="between">
      <formula>20</formula>
      <formula>24</formula>
    </cfRule>
    <cfRule type="cellIs" dxfId="63" priority="60" operator="between">
      <formula>18</formula>
      <formula>19</formula>
    </cfRule>
  </conditionalFormatting>
  <pageMargins left="0.7" right="0.7" top="0.78740157499999996" bottom="0.78740157499999996" header="0.3" footer="0.3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6"/>
  <sheetViews>
    <sheetView topLeftCell="A130" zoomScaleNormal="100" workbookViewId="0">
      <selection activeCell="M142" sqref="M142"/>
    </sheetView>
  </sheetViews>
  <sheetFormatPr baseColWidth="10" defaultColWidth="11.44140625" defaultRowHeight="14.4"/>
  <cols>
    <col min="10" max="10" width="24" customWidth="1"/>
    <col min="11" max="11" width="17.33203125" bestFit="1" customWidth="1"/>
    <col min="12" max="12" width="8.6640625" style="26" customWidth="1"/>
    <col min="13" max="17" width="8.6640625" customWidth="1"/>
  </cols>
  <sheetData>
    <row r="1" spans="1:17" ht="18" thickBot="1">
      <c r="A1" t="s">
        <v>92</v>
      </c>
      <c r="J1" s="59" t="s">
        <v>134</v>
      </c>
      <c r="K1" s="54"/>
      <c r="L1" s="54"/>
      <c r="M1" s="54"/>
      <c r="N1" s="54"/>
      <c r="O1" s="54"/>
      <c r="P1" s="54"/>
      <c r="Q1" s="55"/>
    </row>
    <row r="2" spans="1:17" ht="17.399999999999999">
      <c r="J2" s="18" t="str">
        <f>VLOOKUP(L2,Ergebnisliste!$B$49:$K$234,2,FALSE)</f>
        <v>Arendt</v>
      </c>
      <c r="K2" s="18" t="str">
        <f>VLOOKUP(L2,Ergebnisliste!$B$49:$K$234,3,FALSE)</f>
        <v>Christian</v>
      </c>
      <c r="L2">
        <v>35126</v>
      </c>
      <c r="M2" s="2">
        <f>VLOOKUP($L2,Ergebnisliste!$B$49:$K$234,5,FALSE)</f>
        <v>22</v>
      </c>
      <c r="N2" s="2">
        <f>VLOOKUP($L2,Ergebnisliste!$B$49:$K$234,6,FALSE)</f>
        <v>20</v>
      </c>
      <c r="O2" s="2">
        <f>VLOOKUP($L2,Ergebnisliste!$B$49:$K$234,7,FALSE)</f>
        <v>23</v>
      </c>
      <c r="P2" s="2">
        <f>VLOOKUP($L2,Ergebnisliste!$B$49:$K$234,8,FALSE)</f>
        <v>23</v>
      </c>
      <c r="Q2" s="27">
        <f>SUM(M2:P2)</f>
        <v>88</v>
      </c>
    </row>
    <row r="3" spans="1:17" ht="17.399999999999999">
      <c r="J3" s="18" t="s">
        <v>308</v>
      </c>
      <c r="K3" s="18" t="s">
        <v>306</v>
      </c>
      <c r="L3">
        <v>35257</v>
      </c>
      <c r="M3" s="2">
        <f>VLOOKUP($L3,Ergebnisliste!$B$49:$K$234,5,FALSE)</f>
        <v>25</v>
      </c>
      <c r="N3" s="2">
        <f>VLOOKUP($L3,Ergebnisliste!$B$49:$K$234,6,FALSE)</f>
        <v>31</v>
      </c>
      <c r="O3" s="2">
        <f>VLOOKUP($L3,Ergebnisliste!$B$49:$K$234,7,FALSE)</f>
        <v>24</v>
      </c>
      <c r="P3" s="2">
        <f>VLOOKUP($L3,Ergebnisliste!$B$49:$K$234,8,FALSE)</f>
        <v>30</v>
      </c>
      <c r="Q3" s="28">
        <f t="shared" ref="Q3:Q5" si="0">SUM(M3:P3)</f>
        <v>110</v>
      </c>
    </row>
    <row r="4" spans="1:17" ht="17.399999999999999">
      <c r="J4" s="18" t="str">
        <f>VLOOKUP(L4,Ergebnisliste!$B$49:$K$234,2,FALSE)</f>
        <v>Quandt</v>
      </c>
      <c r="K4" s="18" t="str">
        <f>VLOOKUP(L4,Ergebnisliste!$B$49:$K$234,3,FALSE)</f>
        <v>Frank</v>
      </c>
      <c r="L4">
        <v>44691</v>
      </c>
      <c r="M4" s="2">
        <f>VLOOKUP($L4,Ergebnisliste!$B$49:$K$234,5,FALSE)</f>
        <v>21</v>
      </c>
      <c r="N4" s="2">
        <f>VLOOKUP($L4,Ergebnisliste!$B$49:$K$234,6,FALSE)</f>
        <v>24</v>
      </c>
      <c r="O4" s="2">
        <f>VLOOKUP($L4,Ergebnisliste!$B$49:$K$234,7,FALSE)</f>
        <v>21</v>
      </c>
      <c r="P4" s="2">
        <f>VLOOKUP($L4,Ergebnisliste!$B$49:$K$234,8,FALSE)</f>
        <v>24</v>
      </c>
      <c r="Q4" s="28">
        <f t="shared" si="0"/>
        <v>90</v>
      </c>
    </row>
    <row r="5" spans="1:17" ht="18" thickBot="1">
      <c r="J5" s="18" t="str">
        <f>VLOOKUP(L5,Ergebnisliste!$B$49:$K$234,2,FALSE)</f>
        <v>Spandau</v>
      </c>
      <c r="K5" s="18" t="str">
        <f>VLOOKUP(L5,Ergebnisliste!$B$49:$K$234,3,FALSE)</f>
        <v>Christian</v>
      </c>
      <c r="L5">
        <v>42332</v>
      </c>
      <c r="M5" s="2">
        <f>VLOOKUP($L5,Ergebnisliste!$B$49:$K$234,5,FALSE)</f>
        <v>20</v>
      </c>
      <c r="N5" s="2">
        <f>VLOOKUP($L5,Ergebnisliste!$B$49:$K$234,6,FALSE)</f>
        <v>20</v>
      </c>
      <c r="O5" s="2">
        <f>VLOOKUP($L5,Ergebnisliste!$B$49:$K$234,7,FALSE)</f>
        <v>23</v>
      </c>
      <c r="P5" s="2">
        <f>VLOOKUP($L5,Ergebnisliste!$B$49:$K$234,8,FALSE)</f>
        <v>23</v>
      </c>
      <c r="Q5" s="28">
        <f t="shared" si="0"/>
        <v>86</v>
      </c>
    </row>
    <row r="6" spans="1:17" ht="18.600000000000001" thickBot="1">
      <c r="M6" s="29">
        <f>SUM(M2:M5)</f>
        <v>88</v>
      </c>
      <c r="N6" s="30">
        <f t="shared" ref="N6" si="1">SUM(N2:N5)</f>
        <v>95</v>
      </c>
      <c r="O6" s="30">
        <f t="shared" ref="O6" si="2">SUM(O2:O5)</f>
        <v>91</v>
      </c>
      <c r="P6" s="30">
        <f t="shared" ref="P6" si="3">SUM(P2:P5)</f>
        <v>100</v>
      </c>
      <c r="Q6" s="31">
        <f t="shared" ref="Q6" si="4">SUM(Q2:Q5)</f>
        <v>374</v>
      </c>
    </row>
    <row r="8" spans="1:17" ht="15" thickBot="1"/>
    <row r="9" spans="1:17" ht="18" thickBot="1">
      <c r="A9" t="s">
        <v>93</v>
      </c>
      <c r="J9" s="53" t="s">
        <v>381</v>
      </c>
      <c r="K9" s="54"/>
      <c r="L9" s="54"/>
      <c r="M9" s="54"/>
      <c r="N9" s="54"/>
      <c r="O9" s="54"/>
      <c r="P9" s="54"/>
      <c r="Q9" s="55"/>
    </row>
    <row r="10" spans="1:17" ht="17.399999999999999">
      <c r="J10" s="18" t="str">
        <f>VLOOKUP(L10,Ergebnisliste!$B$49:$K$234,2,FALSE)</f>
        <v>v.d. Knesebeck</v>
      </c>
      <c r="K10" s="18" t="str">
        <f>VLOOKUP(L10,Ergebnisliste!$B$49:$K$234,3,FALSE)</f>
        <v>Andreas</v>
      </c>
      <c r="L10">
        <v>25562</v>
      </c>
      <c r="M10" s="2">
        <f>VLOOKUP($L10,Ergebnisliste!$B$49:$K$234,5,FALSE)</f>
        <v>19</v>
      </c>
      <c r="N10" s="2">
        <f>VLOOKUP($L10,Ergebnisliste!$B$49:$K$234,6,FALSE)</f>
        <v>22</v>
      </c>
      <c r="O10" s="2">
        <f>VLOOKUP($L10,Ergebnisliste!$B$49:$K$234,7,FALSE)</f>
        <v>27</v>
      </c>
      <c r="P10" s="2">
        <f>VLOOKUP($L10,Ergebnisliste!$B$49:$K$234,8,FALSE)</f>
        <v>24</v>
      </c>
      <c r="Q10" s="27">
        <f>SUM(M10:P10)</f>
        <v>92</v>
      </c>
    </row>
    <row r="11" spans="1:17" ht="17.399999999999999">
      <c r="J11" s="18" t="str">
        <f>VLOOKUP(L11,Ergebnisliste!$B$49:$K$234,2,FALSE)</f>
        <v>Bothmann</v>
      </c>
      <c r="K11" s="18" t="str">
        <f>VLOOKUP(L11,Ergebnisliste!$B$49:$K$234,3,FALSE)</f>
        <v>Jasmin</v>
      </c>
      <c r="L11">
        <v>35737</v>
      </c>
      <c r="M11" s="2">
        <f>VLOOKUP($L11,Ergebnisliste!$B$49:$K$234,5,FALSE)</f>
        <v>22</v>
      </c>
      <c r="N11" s="2">
        <f>VLOOKUP($L11,Ergebnisliste!$B$49:$K$234,6,FALSE)</f>
        <v>21</v>
      </c>
      <c r="O11" s="2">
        <f>VLOOKUP($L11,Ergebnisliste!$B$49:$K$234,7,FALSE)</f>
        <v>22</v>
      </c>
      <c r="P11" s="2">
        <f>VLOOKUP($L11,Ergebnisliste!$B$49:$K$234,8,FALSE)</f>
        <v>21</v>
      </c>
      <c r="Q11" s="28">
        <f t="shared" ref="Q11:Q13" si="5">SUM(M11:P11)</f>
        <v>86</v>
      </c>
    </row>
    <row r="12" spans="1:17" ht="17.399999999999999">
      <c r="J12" s="18" t="str">
        <f>VLOOKUP(L12,Ergebnisliste!$B$49:$K$234,2,FALSE)</f>
        <v>Busche</v>
      </c>
      <c r="K12" s="18" t="str">
        <f>VLOOKUP(L12,Ergebnisliste!$B$49:$K$234,3,FALSE)</f>
        <v>Philip</v>
      </c>
      <c r="L12">
        <v>10586</v>
      </c>
      <c r="M12" s="2">
        <f>VLOOKUP($L12,Ergebnisliste!$B$49:$K$234,5,FALSE)</f>
        <v>22</v>
      </c>
      <c r="N12" s="2">
        <f>VLOOKUP($L12,Ergebnisliste!$B$49:$K$234,6,FALSE)</f>
        <v>25</v>
      </c>
      <c r="O12" s="2">
        <f>VLOOKUP($L12,Ergebnisliste!$B$49:$K$234,7,FALSE)</f>
        <v>21</v>
      </c>
      <c r="P12" s="2">
        <f>VLOOKUP($L12,Ergebnisliste!$B$49:$K$234,8,FALSE)</f>
        <v>23</v>
      </c>
      <c r="Q12" s="28">
        <f t="shared" si="5"/>
        <v>91</v>
      </c>
    </row>
    <row r="13" spans="1:17" ht="18" thickBot="1">
      <c r="J13" s="18" t="str">
        <f>VLOOKUP(L13,Ergebnisliste!$B$49:$K$234,2,FALSE)</f>
        <v>Nowsky</v>
      </c>
      <c r="K13" s="18" t="str">
        <f>VLOOKUP(L13,Ergebnisliste!$B$49:$K$234,3,FALSE)</f>
        <v>Peter</v>
      </c>
      <c r="L13">
        <v>30639</v>
      </c>
      <c r="M13" s="2">
        <f>VLOOKUP($L13,Ergebnisliste!$B$49:$K$234,5,FALSE)</f>
        <v>21</v>
      </c>
      <c r="N13" s="2">
        <f>VLOOKUP($L13,Ergebnisliste!$B$49:$K$234,6,FALSE)</f>
        <v>24</v>
      </c>
      <c r="O13" s="2">
        <f>VLOOKUP($L13,Ergebnisliste!$B$49:$K$234,7,FALSE)</f>
        <v>21</v>
      </c>
      <c r="P13" s="2">
        <f>VLOOKUP($L13,Ergebnisliste!$B$49:$K$234,8,FALSE)</f>
        <v>23</v>
      </c>
      <c r="Q13" s="28">
        <f t="shared" si="5"/>
        <v>89</v>
      </c>
    </row>
    <row r="14" spans="1:17" ht="18.600000000000001" thickBot="1">
      <c r="M14" s="29">
        <f>SUM(M10:M13)</f>
        <v>84</v>
      </c>
      <c r="N14" s="30">
        <f t="shared" ref="N14" si="6">SUM(N10:N13)</f>
        <v>92</v>
      </c>
      <c r="O14" s="30">
        <f t="shared" ref="O14" si="7">SUM(O10:O13)</f>
        <v>91</v>
      </c>
      <c r="P14" s="30">
        <f t="shared" ref="P14" si="8">SUM(P10:P13)</f>
        <v>91</v>
      </c>
      <c r="Q14" s="31">
        <f t="shared" ref="Q14" si="9">SUM(Q10:Q13)</f>
        <v>358</v>
      </c>
    </row>
    <row r="16" spans="1:17" ht="15" thickBot="1"/>
    <row r="17" spans="1:17" ht="18" thickBot="1">
      <c r="A17" t="s">
        <v>94</v>
      </c>
      <c r="J17" s="59" t="s">
        <v>95</v>
      </c>
      <c r="K17" s="54"/>
      <c r="L17" s="54"/>
      <c r="M17" s="54"/>
      <c r="N17" s="54"/>
      <c r="O17" s="54"/>
      <c r="P17" s="54"/>
      <c r="Q17" s="55"/>
    </row>
    <row r="18" spans="1:17" ht="17.399999999999999">
      <c r="J18" s="18" t="str">
        <f>VLOOKUP(L18,Ergebnisliste!$B$49:$K$234,2,FALSE)</f>
        <v>Somnitz</v>
      </c>
      <c r="K18" s="18" t="str">
        <f>VLOOKUP(L18,Ergebnisliste!$B$49:$K$234,3,FALSE)</f>
        <v>Christian</v>
      </c>
      <c r="L18">
        <v>49260</v>
      </c>
      <c r="M18" s="2">
        <f>VLOOKUP($L18,Ergebnisliste!$B$49:$K$234,5,FALSE)</f>
        <v>28</v>
      </c>
      <c r="N18" s="2">
        <f>VLOOKUP($L18,Ergebnisliste!$B$49:$K$234,6,FALSE)</f>
        <v>33</v>
      </c>
      <c r="O18" s="2">
        <f>VLOOKUP($L18,Ergebnisliste!$B$49:$K$234,7,FALSE)</f>
        <v>26</v>
      </c>
      <c r="P18" s="2">
        <f>VLOOKUP($L18,Ergebnisliste!$B$49:$K$234,8,FALSE)</f>
        <v>25</v>
      </c>
      <c r="Q18" s="27">
        <f>SUM(M18:P18)</f>
        <v>112</v>
      </c>
    </row>
    <row r="19" spans="1:17" ht="17.399999999999999">
      <c r="J19" s="18" t="str">
        <f>VLOOKUP(L19,Ergebnisliste!$B$49:$K$234,2,FALSE)</f>
        <v>Dejoks</v>
      </c>
      <c r="K19" s="18" t="str">
        <f>VLOOKUP(L19,Ergebnisliste!$B$49:$K$234,3,FALSE)</f>
        <v>Rene</v>
      </c>
      <c r="L19">
        <v>64989</v>
      </c>
      <c r="M19" s="2">
        <f>VLOOKUP($L19,Ergebnisliste!$B$49:$K$234,5,FALSE)</f>
        <v>20</v>
      </c>
      <c r="N19" s="2">
        <f>VLOOKUP($L19,Ergebnisliste!$B$49:$K$234,6,FALSE)</f>
        <v>24</v>
      </c>
      <c r="O19" s="2">
        <f>VLOOKUP($L19,Ergebnisliste!$B$49:$K$234,7,FALSE)</f>
        <v>23</v>
      </c>
      <c r="P19" s="2">
        <f>VLOOKUP($L19,Ergebnisliste!$B$49:$K$234,8,FALSE)</f>
        <v>21</v>
      </c>
      <c r="Q19" s="28">
        <f t="shared" ref="Q19:Q21" si="10">SUM(M19:P19)</f>
        <v>88</v>
      </c>
    </row>
    <row r="20" spans="1:17" ht="17.399999999999999">
      <c r="J20" s="18" t="str">
        <f>VLOOKUP(L20,Ergebnisliste!$B$49:$K$234,2,FALSE)</f>
        <v>Reinicke</v>
      </c>
      <c r="K20" s="18" t="str">
        <f>VLOOKUP(L20,Ergebnisliste!$B$49:$K$234,3,FALSE)</f>
        <v>Andrea</v>
      </c>
      <c r="L20">
        <v>44862</v>
      </c>
      <c r="M20" s="2">
        <f>VLOOKUP($L20,Ergebnisliste!$B$49:$K$234,5,FALSE)</f>
        <v>22</v>
      </c>
      <c r="N20" s="2">
        <f>VLOOKUP($L20,Ergebnisliste!$B$49:$K$234,6,FALSE)</f>
        <v>20</v>
      </c>
      <c r="O20" s="2">
        <f>VLOOKUP($L20,Ergebnisliste!$B$49:$K$234,7,FALSE)</f>
        <v>21</v>
      </c>
      <c r="P20" s="2">
        <f>VLOOKUP($L20,Ergebnisliste!$B$49:$K$234,8,FALSE)</f>
        <v>24</v>
      </c>
      <c r="Q20" s="28">
        <f t="shared" si="10"/>
        <v>87</v>
      </c>
    </row>
    <row r="21" spans="1:17" ht="18" thickBot="1">
      <c r="J21" s="18" t="str">
        <f>VLOOKUP(L21,Ergebnisliste!$B$49:$K$234,2,FALSE)</f>
        <v>Wustrack</v>
      </c>
      <c r="K21" s="18" t="str">
        <f>VLOOKUP(L21,Ergebnisliste!$B$49:$K$234,3,FALSE)</f>
        <v>Christian</v>
      </c>
      <c r="L21">
        <v>28259</v>
      </c>
      <c r="M21" s="2">
        <f>VLOOKUP($L21,Ergebnisliste!$B$49:$K$234,5,FALSE)</f>
        <v>21</v>
      </c>
      <c r="N21" s="2">
        <f>VLOOKUP($L21,Ergebnisliste!$B$49:$K$234,6,FALSE)</f>
        <v>20</v>
      </c>
      <c r="O21" s="2">
        <f>VLOOKUP($L21,Ergebnisliste!$B$49:$K$234,7,FALSE)</f>
        <v>22</v>
      </c>
      <c r="P21" s="2">
        <f>VLOOKUP($L21,Ergebnisliste!$B$49:$K$234,8,FALSE)</f>
        <v>24</v>
      </c>
      <c r="Q21" s="28">
        <f t="shared" si="10"/>
        <v>87</v>
      </c>
    </row>
    <row r="22" spans="1:17" ht="18.600000000000001" thickBot="1">
      <c r="M22" s="29">
        <f>SUM(M18:M21)</f>
        <v>91</v>
      </c>
      <c r="N22" s="30">
        <f t="shared" ref="N22" si="11">SUM(N18:N21)</f>
        <v>97</v>
      </c>
      <c r="O22" s="30">
        <f t="shared" ref="O22" si="12">SUM(O18:O21)</f>
        <v>92</v>
      </c>
      <c r="P22" s="30">
        <f t="shared" ref="P22" si="13">SUM(P18:P21)</f>
        <v>94</v>
      </c>
      <c r="Q22" s="31">
        <f t="shared" ref="Q22" si="14">SUM(Q18:Q21)</f>
        <v>374</v>
      </c>
    </row>
    <row r="24" spans="1:17" ht="15" thickBot="1"/>
    <row r="25" spans="1:17" ht="18" thickBot="1">
      <c r="A25" t="s">
        <v>96</v>
      </c>
      <c r="J25" s="59" t="s">
        <v>325</v>
      </c>
      <c r="K25" s="54"/>
      <c r="L25" s="54"/>
      <c r="M25" s="54"/>
      <c r="N25" s="54"/>
      <c r="O25" s="54"/>
      <c r="P25" s="54"/>
      <c r="Q25" s="55"/>
    </row>
    <row r="26" spans="1:17" ht="17.399999999999999">
      <c r="J26" s="18" t="str">
        <f>VLOOKUP(L26,Ergebnisliste!$B$49:$K$234,2,FALSE)</f>
        <v>Heynen</v>
      </c>
      <c r="K26" s="18" t="str">
        <f>VLOOKUP(L26,Ergebnisliste!$B$49:$K$234,3,FALSE)</f>
        <v>Peter</v>
      </c>
      <c r="L26">
        <v>20291</v>
      </c>
      <c r="M26" s="2">
        <f>VLOOKUP($L26,Ergebnisliste!$B$49:$K$234,5,FALSE)</f>
        <v>30</v>
      </c>
      <c r="N26" s="2">
        <f>VLOOKUP($L26,Ergebnisliste!$B$49:$K$234,6,FALSE)</f>
        <v>23</v>
      </c>
      <c r="O26" s="2">
        <f>VLOOKUP($L26,Ergebnisliste!$B$49:$K$234,7,FALSE)</f>
        <v>23</v>
      </c>
      <c r="P26" s="2">
        <f>VLOOKUP($L26,Ergebnisliste!$B$49:$K$234,8,FALSE)</f>
        <v>21</v>
      </c>
      <c r="Q26" s="27">
        <f>SUM(M26:P26)</f>
        <v>97</v>
      </c>
    </row>
    <row r="27" spans="1:17" ht="17.399999999999999">
      <c r="J27" s="18" t="str">
        <f>VLOOKUP(L27,Ergebnisliste!$B$49:$K$234,2,FALSE)</f>
        <v>Ehm</v>
      </c>
      <c r="K27" s="18" t="str">
        <f>VLOOKUP(L27,Ergebnisliste!$B$49:$K$234,3,FALSE)</f>
        <v>Marion</v>
      </c>
      <c r="L27">
        <v>46898</v>
      </c>
      <c r="M27" s="2">
        <f>VLOOKUP($L27,Ergebnisliste!$B$49:$K$234,5,FALSE)</f>
        <v>22</v>
      </c>
      <c r="N27" s="2">
        <f>VLOOKUP($L27,Ergebnisliste!$B$49:$K$234,6,FALSE)</f>
        <v>20</v>
      </c>
      <c r="O27" s="2">
        <f>VLOOKUP($L27,Ergebnisliste!$B$49:$K$234,7,FALSE)</f>
        <v>24</v>
      </c>
      <c r="P27" s="2">
        <f>VLOOKUP($L27,Ergebnisliste!$B$49:$K$234,8,FALSE)</f>
        <v>22</v>
      </c>
      <c r="Q27" s="28">
        <f t="shared" ref="Q27:Q29" si="15">SUM(M27:P27)</f>
        <v>88</v>
      </c>
    </row>
    <row r="28" spans="1:17" ht="17.399999999999999">
      <c r="J28" s="18" t="str">
        <f>VLOOKUP(L28,Ergebnisliste!$B$49:$K$234,2,FALSE)</f>
        <v>Jahrmärker</v>
      </c>
      <c r="K28" s="18" t="str">
        <f>VLOOKUP(L28,Ergebnisliste!$B$49:$K$234,3,FALSE)</f>
        <v>Uta</v>
      </c>
      <c r="L28">
        <v>44499</v>
      </c>
      <c r="M28" s="2">
        <f>VLOOKUP($L28,Ergebnisliste!$B$49:$K$234,5,FALSE)</f>
        <v>25</v>
      </c>
      <c r="N28" s="2">
        <f>VLOOKUP($L28,Ergebnisliste!$B$49:$K$234,6,FALSE)</f>
        <v>24</v>
      </c>
      <c r="O28" s="2">
        <f>VLOOKUP($L28,Ergebnisliste!$B$49:$K$234,7,FALSE)</f>
        <v>24</v>
      </c>
      <c r="P28" s="2">
        <f>VLOOKUP($L28,Ergebnisliste!$B$49:$K$234,8,FALSE)</f>
        <v>27</v>
      </c>
      <c r="Q28" s="28">
        <f t="shared" si="15"/>
        <v>100</v>
      </c>
    </row>
    <row r="29" spans="1:17" ht="18" thickBot="1">
      <c r="J29" s="18" t="str">
        <f>VLOOKUP(L29,Ergebnisliste!$B$49:$K$234,2,FALSE)</f>
        <v>Ehm</v>
      </c>
      <c r="K29" s="18" t="str">
        <f>VLOOKUP(L29,Ergebnisliste!$B$49:$K$234,3,FALSE)</f>
        <v>Christoph</v>
      </c>
      <c r="L29">
        <v>34006</v>
      </c>
      <c r="M29" s="2">
        <f>VLOOKUP($L29,Ergebnisliste!$B$49:$K$234,5,FALSE)</f>
        <v>20</v>
      </c>
      <c r="N29" s="2">
        <f>VLOOKUP($L29,Ergebnisliste!$B$49:$K$234,6,FALSE)</f>
        <v>26</v>
      </c>
      <c r="O29" s="2">
        <f>VLOOKUP($L29,Ergebnisliste!$B$49:$K$234,7,FALSE)</f>
        <v>20</v>
      </c>
      <c r="P29" s="2">
        <f>VLOOKUP($L29,Ergebnisliste!$B$49:$K$234,8,FALSE)</f>
        <v>23</v>
      </c>
      <c r="Q29" s="28">
        <f t="shared" si="15"/>
        <v>89</v>
      </c>
    </row>
    <row r="30" spans="1:17" ht="18.600000000000001" thickBot="1">
      <c r="M30" s="29">
        <f>SUM(M26:M29)</f>
        <v>97</v>
      </c>
      <c r="N30" s="30">
        <f t="shared" ref="N30:Q30" si="16">SUM(N26:N29)</f>
        <v>93</v>
      </c>
      <c r="O30" s="30">
        <f t="shared" si="16"/>
        <v>91</v>
      </c>
      <c r="P30" s="30">
        <f t="shared" si="16"/>
        <v>93</v>
      </c>
      <c r="Q30" s="31">
        <f t="shared" si="16"/>
        <v>374</v>
      </c>
    </row>
    <row r="32" spans="1:17" ht="15" thickBot="1"/>
    <row r="33" spans="1:17" ht="18" thickBot="1">
      <c r="A33" t="s">
        <v>97</v>
      </c>
      <c r="J33" s="53" t="s">
        <v>324</v>
      </c>
      <c r="K33" s="54"/>
      <c r="L33" s="54"/>
      <c r="M33" s="54"/>
      <c r="N33" s="54"/>
      <c r="O33" s="54"/>
      <c r="P33" s="54"/>
      <c r="Q33" s="55"/>
    </row>
    <row r="34" spans="1:17" ht="17.399999999999999">
      <c r="J34" s="18" t="str">
        <f>VLOOKUP(L34,Ergebnisliste!$B$49:$K$234,2,FALSE)</f>
        <v>Sperling</v>
      </c>
      <c r="K34" s="18" t="str">
        <f>VLOOKUP(L34,Ergebnisliste!$B$49:$K$234,3,FALSE)</f>
        <v>Sascha</v>
      </c>
      <c r="L34">
        <v>40159</v>
      </c>
      <c r="M34" s="2">
        <f>VLOOKUP($L34,Ergebnisliste!$B$49:$K$234,5,FALSE)</f>
        <v>25</v>
      </c>
      <c r="N34" s="2">
        <f>VLOOKUP($L34,Ergebnisliste!$B$49:$K$234,6,FALSE)</f>
        <v>22</v>
      </c>
      <c r="O34" s="2">
        <f>VLOOKUP($L34,Ergebnisliste!$B$49:$K$234,7,FALSE)</f>
        <v>27</v>
      </c>
      <c r="P34" s="2">
        <f>VLOOKUP($L34,Ergebnisliste!$B$49:$K$234,8,FALSE)</f>
        <v>22</v>
      </c>
      <c r="Q34" s="27">
        <f>SUM(M34:P34)</f>
        <v>96</v>
      </c>
    </row>
    <row r="35" spans="1:17" ht="17.399999999999999">
      <c r="J35" s="18" t="str">
        <f>VLOOKUP(L35,Ergebnisliste!$B$49:$K$234,2,FALSE)</f>
        <v>Heinisch</v>
      </c>
      <c r="K35" s="18" t="str">
        <f>VLOOKUP(L35,Ergebnisliste!$B$49:$K$234,3,FALSE)</f>
        <v>Marco</v>
      </c>
      <c r="L35">
        <v>41617</v>
      </c>
      <c r="M35" s="2">
        <f>VLOOKUP($L35,Ergebnisliste!$B$49:$K$234,5,FALSE)</f>
        <v>23</v>
      </c>
      <c r="N35" s="2">
        <f>VLOOKUP($L35,Ergebnisliste!$B$49:$K$234,6,FALSE)</f>
        <v>22</v>
      </c>
      <c r="O35" s="2">
        <f>VLOOKUP($L35,Ergebnisliste!$B$49:$K$234,7,FALSE)</f>
        <v>20</v>
      </c>
      <c r="P35" s="2">
        <f>VLOOKUP($L35,Ergebnisliste!$B$49:$K$234,8,FALSE)</f>
        <v>24</v>
      </c>
      <c r="Q35" s="28">
        <f t="shared" ref="Q35:Q37" si="17">SUM(M35:P35)</f>
        <v>89</v>
      </c>
    </row>
    <row r="36" spans="1:17" ht="17.399999999999999">
      <c r="J36" s="18" t="str">
        <f>VLOOKUP(L36,Ergebnisliste!$B$49:$K$234,2,FALSE)</f>
        <v>Heinisch</v>
      </c>
      <c r="K36" s="18" t="str">
        <f>VLOOKUP(L36,Ergebnisliste!$B$49:$K$234,3,FALSE)</f>
        <v>Werner</v>
      </c>
      <c r="L36">
        <v>31397</v>
      </c>
      <c r="M36" s="2">
        <f>VLOOKUP($L36,Ergebnisliste!$B$49:$K$234,5,FALSE)</f>
        <v>26</v>
      </c>
      <c r="N36" s="2">
        <f>VLOOKUP($L36,Ergebnisliste!$B$49:$K$234,6,FALSE)</f>
        <v>22</v>
      </c>
      <c r="O36" s="2">
        <f>VLOOKUP($L36,Ergebnisliste!$B$49:$K$234,7,FALSE)</f>
        <v>23</v>
      </c>
      <c r="P36" s="2">
        <f>VLOOKUP($L36,Ergebnisliste!$B$49:$K$234,8,FALSE)</f>
        <v>21</v>
      </c>
      <c r="Q36" s="28">
        <f t="shared" si="17"/>
        <v>92</v>
      </c>
    </row>
    <row r="37" spans="1:17" ht="18" thickBot="1">
      <c r="J37" s="18" t="str">
        <f>VLOOKUP(L37,Ergebnisliste!$B$49:$K$234,2,FALSE)</f>
        <v>Sperling</v>
      </c>
      <c r="K37" s="18" t="str">
        <f>VLOOKUP(L37,Ergebnisliste!$B$49:$K$234,3,FALSE)</f>
        <v>Sven</v>
      </c>
      <c r="L37">
        <v>40389</v>
      </c>
      <c r="M37" s="2">
        <f>VLOOKUP($L37,Ergebnisliste!$B$49:$K$234,5,FALSE)</f>
        <v>20</v>
      </c>
      <c r="N37" s="2">
        <f>VLOOKUP($L37,Ergebnisliste!$B$49:$K$234,6,FALSE)</f>
        <v>26</v>
      </c>
      <c r="O37" s="2">
        <f>VLOOKUP($L37,Ergebnisliste!$B$49:$K$234,7,FALSE)</f>
        <v>23</v>
      </c>
      <c r="P37" s="2">
        <f>VLOOKUP($L37,Ergebnisliste!$B$49:$K$234,8,FALSE)</f>
        <v>23</v>
      </c>
      <c r="Q37" s="28">
        <f t="shared" si="17"/>
        <v>92</v>
      </c>
    </row>
    <row r="38" spans="1:17" ht="18.600000000000001" thickBot="1">
      <c r="M38" s="29">
        <f>SUM(M34:M37)</f>
        <v>94</v>
      </c>
      <c r="N38" s="30">
        <f t="shared" ref="N38" si="18">SUM(N34:N37)</f>
        <v>92</v>
      </c>
      <c r="O38" s="30">
        <f t="shared" ref="O38" si="19">SUM(O34:O37)</f>
        <v>93</v>
      </c>
      <c r="P38" s="30">
        <f t="shared" ref="P38" si="20">SUM(P34:P37)</f>
        <v>90</v>
      </c>
      <c r="Q38" s="31">
        <f t="shared" ref="Q38" si="21">SUM(Q34:Q37)</f>
        <v>369</v>
      </c>
    </row>
    <row r="40" spans="1:17" ht="15" thickBot="1"/>
    <row r="41" spans="1:17" ht="18" thickBot="1">
      <c r="A41" t="s">
        <v>98</v>
      </c>
      <c r="J41" s="53" t="s">
        <v>404</v>
      </c>
      <c r="K41" s="54"/>
      <c r="L41" s="54"/>
      <c r="M41" s="54"/>
      <c r="N41" s="54"/>
      <c r="O41" s="54"/>
      <c r="P41" s="54"/>
      <c r="Q41" s="55"/>
    </row>
    <row r="42" spans="1:17" ht="17.399999999999999">
      <c r="J42" s="18" t="str">
        <f>VLOOKUP(L42,Ergebnisliste!$B$49:$K$234,2,FALSE)</f>
        <v>Fischer</v>
      </c>
      <c r="K42" s="18" t="str">
        <f>VLOOKUP(L42,Ergebnisliste!$B$49:$K$234,3,FALSE)</f>
        <v>Marcus</v>
      </c>
      <c r="L42">
        <v>43587</v>
      </c>
      <c r="M42" s="2">
        <f>VLOOKUP($L42,Ergebnisliste!$B$49:$K$234,5,FALSE)</f>
        <v>22</v>
      </c>
      <c r="N42" s="2">
        <f>VLOOKUP($L42,Ergebnisliste!$B$49:$K$234,6,FALSE)</f>
        <v>21</v>
      </c>
      <c r="O42" s="2">
        <f>VLOOKUP($L42,Ergebnisliste!$B$49:$K$234,7,FALSE)</f>
        <v>23</v>
      </c>
      <c r="P42" s="2">
        <f>VLOOKUP($L42,Ergebnisliste!$B$49:$K$234,8,FALSE)</f>
        <v>21</v>
      </c>
      <c r="Q42" s="27">
        <f>SUM(M42:P42)</f>
        <v>87</v>
      </c>
    </row>
    <row r="43" spans="1:17" ht="17.399999999999999">
      <c r="J43" s="18" t="str">
        <f>VLOOKUP(L43,Ergebnisliste!$B$49:$K$234,2,FALSE)</f>
        <v>Kritsch</v>
      </c>
      <c r="K43" s="18" t="str">
        <f>VLOOKUP(L43,Ergebnisliste!$B$49:$K$234,3,FALSE)</f>
        <v>Susanne</v>
      </c>
      <c r="L43">
        <v>40965</v>
      </c>
      <c r="M43" s="2">
        <f>VLOOKUP($L43,Ergebnisliste!$B$49:$K$234,5,FALSE)</f>
        <v>25</v>
      </c>
      <c r="N43" s="2">
        <f>VLOOKUP($L43,Ergebnisliste!$B$49:$K$234,6,FALSE)</f>
        <v>20</v>
      </c>
      <c r="O43" s="2">
        <f>VLOOKUP($L43,Ergebnisliste!$B$49:$K$234,7,FALSE)</f>
        <v>27</v>
      </c>
      <c r="P43" s="2">
        <f>VLOOKUP($L43,Ergebnisliste!$B$49:$K$234,8,FALSE)</f>
        <v>23</v>
      </c>
      <c r="Q43" s="28">
        <f t="shared" ref="Q43:Q45" si="22">SUM(M43:P43)</f>
        <v>95</v>
      </c>
    </row>
    <row r="44" spans="1:17" ht="17.399999999999999">
      <c r="J44" s="18" t="str">
        <f>VLOOKUP(L44,Ergebnisliste!$B$49:$K$234,2,FALSE)</f>
        <v>Warnecke</v>
      </c>
      <c r="K44" s="18" t="str">
        <f>VLOOKUP(L44,Ergebnisliste!$B$49:$K$234,3,FALSE)</f>
        <v>Jenifer</v>
      </c>
      <c r="L44">
        <v>1612</v>
      </c>
      <c r="M44" s="2">
        <f>VLOOKUP($L44,Ergebnisliste!$B$49:$K$234,5,FALSE)</f>
        <v>27</v>
      </c>
      <c r="N44" s="2">
        <f>VLOOKUP($L44,Ergebnisliste!$B$49:$K$234,6,FALSE)</f>
        <v>23</v>
      </c>
      <c r="O44" s="2">
        <f>VLOOKUP($L44,Ergebnisliste!$B$49:$K$234,7,FALSE)</f>
        <v>26</v>
      </c>
      <c r="P44" s="2">
        <f>VLOOKUP($L44,Ergebnisliste!$B$49:$K$234,8,FALSE)</f>
        <v>28</v>
      </c>
      <c r="Q44" s="28">
        <f t="shared" si="22"/>
        <v>104</v>
      </c>
    </row>
    <row r="45" spans="1:17" ht="18" thickBot="1">
      <c r="J45" s="18" t="str">
        <f>VLOOKUP(L45,Ergebnisliste!$B$49:$K$234,2,FALSE)</f>
        <v>Warnecke</v>
      </c>
      <c r="K45" s="18" t="str">
        <f>VLOOKUP(L45,Ergebnisliste!$B$49:$K$234,3,FALSE)</f>
        <v>Nicole</v>
      </c>
      <c r="L45">
        <v>46911</v>
      </c>
      <c r="M45" s="2">
        <f>VLOOKUP($L45,Ergebnisliste!$B$49:$K$234,5,FALSE)</f>
        <v>21</v>
      </c>
      <c r="N45" s="2">
        <f>VLOOKUP($L45,Ergebnisliste!$B$49:$K$234,6,FALSE)</f>
        <v>21</v>
      </c>
      <c r="O45" s="2">
        <f>VLOOKUP($L45,Ergebnisliste!$B$49:$K$234,7,FALSE)</f>
        <v>22</v>
      </c>
      <c r="P45" s="2">
        <f>VLOOKUP($L45,Ergebnisliste!$B$49:$K$234,8,FALSE)</f>
        <v>25</v>
      </c>
      <c r="Q45" s="28">
        <f t="shared" si="22"/>
        <v>89</v>
      </c>
    </row>
    <row r="46" spans="1:17" ht="18.600000000000001" thickBot="1">
      <c r="M46" s="29">
        <f>SUM(M42:M45)</f>
        <v>95</v>
      </c>
      <c r="N46" s="30">
        <f t="shared" ref="N46" si="23">SUM(N42:N45)</f>
        <v>85</v>
      </c>
      <c r="O46" s="30">
        <f t="shared" ref="O46" si="24">SUM(O42:O45)</f>
        <v>98</v>
      </c>
      <c r="P46" s="30">
        <f t="shared" ref="P46" si="25">SUM(P42:P45)</f>
        <v>97</v>
      </c>
      <c r="Q46" s="31">
        <f t="shared" ref="Q46" si="26">SUM(Q42:Q45)</f>
        <v>375</v>
      </c>
    </row>
    <row r="48" spans="1:17" ht="15" thickBot="1"/>
    <row r="49" spans="1:17" ht="18" thickBot="1">
      <c r="A49" t="s">
        <v>99</v>
      </c>
      <c r="J49" s="59" t="s">
        <v>131</v>
      </c>
      <c r="K49" s="54"/>
      <c r="L49" s="54"/>
      <c r="M49" s="54"/>
      <c r="N49" s="54"/>
      <c r="O49" s="54"/>
      <c r="P49" s="54"/>
      <c r="Q49" s="55"/>
    </row>
    <row r="50" spans="1:17" ht="17.399999999999999">
      <c r="J50" s="18" t="str">
        <f>VLOOKUP(L50,Ergebnisliste!$B$49:$K$234,2,FALSE)</f>
        <v>Hannmann</v>
      </c>
      <c r="K50" s="18" t="str">
        <f>VLOOKUP(L50,Ergebnisliste!$B$49:$K$234,3,FALSE)</f>
        <v>Jörg</v>
      </c>
      <c r="L50">
        <v>43553</v>
      </c>
      <c r="M50" s="2">
        <f>VLOOKUP($L50,Ergebnisliste!$B$49:$K$234,5,FALSE)</f>
        <v>22</v>
      </c>
      <c r="N50" s="2">
        <f>VLOOKUP($L50,Ergebnisliste!$B$49:$K$234,6,FALSE)</f>
        <v>24</v>
      </c>
      <c r="O50" s="2">
        <f>VLOOKUP($L50,Ergebnisliste!$B$49:$K$234,7,FALSE)</f>
        <v>20</v>
      </c>
      <c r="P50" s="2">
        <f>VLOOKUP($L50,Ergebnisliste!$B$49:$K$234,8,FALSE)</f>
        <v>22</v>
      </c>
      <c r="Q50" s="27">
        <f>SUM(M50:P50)</f>
        <v>88</v>
      </c>
    </row>
    <row r="51" spans="1:17" ht="17.399999999999999">
      <c r="J51" s="18" t="str">
        <f>VLOOKUP(L51,Ergebnisliste!$B$49:$K$234,2,FALSE)</f>
        <v>Fahrenkrog</v>
      </c>
      <c r="K51" s="18" t="str">
        <f>VLOOKUP(L51,Ergebnisliste!$B$49:$K$234,3,FALSE)</f>
        <v>Kirsten</v>
      </c>
      <c r="L51">
        <v>28892</v>
      </c>
      <c r="M51" s="2">
        <f>VLOOKUP($L51,Ergebnisliste!$B$49:$K$234,5,FALSE)</f>
        <v>27</v>
      </c>
      <c r="N51" s="2">
        <f>VLOOKUP($L51,Ergebnisliste!$B$49:$K$234,6,FALSE)</f>
        <v>26</v>
      </c>
      <c r="O51" s="2">
        <f>VLOOKUP($L51,Ergebnisliste!$B$49:$K$234,7,FALSE)</f>
        <v>28</v>
      </c>
      <c r="P51" s="2">
        <f>VLOOKUP($L51,Ergebnisliste!$B$49:$K$234,8,FALSE)</f>
        <v>28</v>
      </c>
      <c r="Q51" s="28">
        <f t="shared" ref="Q51:Q53" si="27">SUM(M51:P51)</f>
        <v>109</v>
      </c>
    </row>
    <row r="52" spans="1:17" ht="17.399999999999999">
      <c r="J52" s="18" t="str">
        <f>VLOOKUP(L52,Ergebnisliste!$B$49:$K$234,2,FALSE)</f>
        <v>Steier</v>
      </c>
      <c r="K52" s="18" t="str">
        <f>VLOOKUP(L52,Ergebnisliste!$B$49:$K$234,3,FALSE)</f>
        <v>Uwe</v>
      </c>
      <c r="L52">
        <v>44123</v>
      </c>
      <c r="M52" s="2">
        <f>VLOOKUP($L52,Ergebnisliste!$B$49:$K$234,5,FALSE)</f>
        <v>30</v>
      </c>
      <c r="N52" s="2">
        <f>VLOOKUP($L52,Ergebnisliste!$B$49:$K$234,6,FALSE)</f>
        <v>24</v>
      </c>
      <c r="O52" s="2">
        <f>VLOOKUP($L52,Ergebnisliste!$B$49:$K$234,7,FALSE)</f>
        <v>26</v>
      </c>
      <c r="P52" s="2">
        <f>VLOOKUP($L52,Ergebnisliste!$B$49:$K$234,8,FALSE)</f>
        <v>35</v>
      </c>
      <c r="Q52" s="28">
        <f t="shared" si="27"/>
        <v>115</v>
      </c>
    </row>
    <row r="53" spans="1:17" ht="18" thickBot="1">
      <c r="J53" s="18" t="str">
        <f>VLOOKUP(L53,Ergebnisliste!$B$49:$K$234,2,FALSE)</f>
        <v>Bähr</v>
      </c>
      <c r="K53" s="18" t="str">
        <f>VLOOKUP(L53,Ergebnisliste!$B$49:$K$234,3,FALSE)</f>
        <v>Sascha</v>
      </c>
      <c r="L53">
        <v>46033</v>
      </c>
      <c r="M53" s="2">
        <f>VLOOKUP($L53,Ergebnisliste!$B$49:$K$234,5,FALSE)</f>
        <v>30</v>
      </c>
      <c r="N53" s="2">
        <f>VLOOKUP($L53,Ergebnisliste!$B$49:$K$234,6,FALSE)</f>
        <v>27</v>
      </c>
      <c r="O53" s="2">
        <f>VLOOKUP($L53,Ergebnisliste!$B$49:$K$234,7,FALSE)</f>
        <v>22</v>
      </c>
      <c r="P53" s="2">
        <f>VLOOKUP($L53,Ergebnisliste!$B$49:$K$234,8,FALSE)</f>
        <v>24</v>
      </c>
      <c r="Q53" s="28">
        <f t="shared" si="27"/>
        <v>103</v>
      </c>
    </row>
    <row r="54" spans="1:17" ht="18.600000000000001" thickBot="1">
      <c r="M54" s="29">
        <f>SUM(M50:M53)</f>
        <v>109</v>
      </c>
      <c r="N54" s="30">
        <f t="shared" ref="N54:Q54" si="28">SUM(N50:N53)</f>
        <v>101</v>
      </c>
      <c r="O54" s="30">
        <f t="shared" si="28"/>
        <v>96</v>
      </c>
      <c r="P54" s="30">
        <f t="shared" si="28"/>
        <v>109</v>
      </c>
      <c r="Q54" s="31">
        <f t="shared" si="28"/>
        <v>415</v>
      </c>
    </row>
    <row r="56" spans="1:17" ht="15" thickBot="1"/>
    <row r="57" spans="1:17" ht="18" thickBot="1">
      <c r="A57" t="s">
        <v>101</v>
      </c>
      <c r="J57" s="59" t="s">
        <v>418</v>
      </c>
      <c r="K57" s="54"/>
      <c r="L57" s="54"/>
      <c r="M57" s="54"/>
      <c r="N57" s="54"/>
      <c r="O57" s="54"/>
      <c r="P57" s="54"/>
      <c r="Q57" s="55"/>
    </row>
    <row r="58" spans="1:17" ht="17.399999999999999">
      <c r="J58" s="18" t="str">
        <f>VLOOKUP(L58,Ergebnisliste!$B$49:$K$234,2,FALSE)</f>
        <v>Diener</v>
      </c>
      <c r="K58" s="18" t="str">
        <f>VLOOKUP(L58,Ergebnisliste!$B$49:$K$234,3,FALSE)</f>
        <v>Manuel</v>
      </c>
      <c r="L58">
        <v>66030</v>
      </c>
      <c r="M58" s="2">
        <f>VLOOKUP($L58,Ergebnisliste!$B$49:$K$234,5,FALSE)</f>
        <v>24</v>
      </c>
      <c r="N58" s="2">
        <f>VLOOKUP($L58,Ergebnisliste!$B$49:$K$234,6,FALSE)</f>
        <v>29</v>
      </c>
      <c r="O58" s="2">
        <f>VLOOKUP($L58,Ergebnisliste!$B$49:$K$234,7,FALSE)</f>
        <v>24</v>
      </c>
      <c r="P58" s="2">
        <f>VLOOKUP($L58,Ergebnisliste!$B$49:$K$234,8,FALSE)</f>
        <v>27</v>
      </c>
      <c r="Q58" s="27">
        <f>SUM(M58:P58)</f>
        <v>104</v>
      </c>
    </row>
    <row r="59" spans="1:17" ht="17.399999999999999">
      <c r="J59" s="18" t="str">
        <f>VLOOKUP(L59,Ergebnisliste!$B$49:$K$234,2,FALSE)</f>
        <v>Kreitz</v>
      </c>
      <c r="K59" s="18" t="str">
        <f>VLOOKUP(L59,Ergebnisliste!$B$49:$K$234,3,FALSE)</f>
        <v>Rene</v>
      </c>
      <c r="L59">
        <v>36641</v>
      </c>
      <c r="M59" s="2">
        <f>VLOOKUP($L59,Ergebnisliste!$B$49:$K$234,5,FALSE)</f>
        <v>23</v>
      </c>
      <c r="N59" s="2">
        <f>VLOOKUP($L59,Ergebnisliste!$B$49:$K$234,6,FALSE)</f>
        <v>25</v>
      </c>
      <c r="O59" s="2">
        <f>VLOOKUP($L59,Ergebnisliste!$B$49:$K$234,7,FALSE)</f>
        <v>28</v>
      </c>
      <c r="P59" s="2">
        <f>VLOOKUP($L59,Ergebnisliste!$B$49:$K$234,8,FALSE)</f>
        <v>27</v>
      </c>
      <c r="Q59" s="28">
        <f t="shared" ref="Q59:Q61" si="29">SUM(M59:P59)</f>
        <v>103</v>
      </c>
    </row>
    <row r="60" spans="1:17" ht="17.399999999999999">
      <c r="J60" s="18" t="str">
        <f>VLOOKUP(L60,Ergebnisliste!$B$49:$K$234,2,FALSE)</f>
        <v>Grishutina</v>
      </c>
      <c r="K60" s="18" t="str">
        <f>VLOOKUP(L60,Ergebnisliste!$B$49:$K$234,3,FALSE)</f>
        <v>Anastasia</v>
      </c>
      <c r="L60">
        <v>67999</v>
      </c>
      <c r="M60" s="2">
        <f>VLOOKUP($L60,Ergebnisliste!$B$49:$K$234,5,FALSE)</f>
        <v>23</v>
      </c>
      <c r="N60" s="2">
        <f>VLOOKUP($L60,Ergebnisliste!$B$49:$K$234,6,FALSE)</f>
        <v>28</v>
      </c>
      <c r="O60" s="2">
        <f>VLOOKUP($L60,Ergebnisliste!$B$49:$K$234,7,FALSE)</f>
        <v>26</v>
      </c>
      <c r="P60" s="2">
        <f>VLOOKUP($L60,Ergebnisliste!$B$49:$K$234,8,FALSE)</f>
        <v>19</v>
      </c>
      <c r="Q60" s="28">
        <f t="shared" si="29"/>
        <v>96</v>
      </c>
    </row>
    <row r="61" spans="1:17" ht="18" thickBot="1">
      <c r="J61" s="18" t="str">
        <f>VLOOKUP(L61,Ergebnisliste!$B$49:$K$234,2,FALSE)</f>
        <v>Obermeier</v>
      </c>
      <c r="K61" s="18" t="str">
        <f>VLOOKUP(L61,Ergebnisliste!$B$49:$K$234,3,FALSE)</f>
        <v>Max</v>
      </c>
      <c r="L61">
        <v>67711</v>
      </c>
      <c r="M61" s="2">
        <f>VLOOKUP($L61,Ergebnisliste!$B$49:$K$234,5,FALSE)</f>
        <v>25</v>
      </c>
      <c r="N61" s="2">
        <f>VLOOKUP($L61,Ergebnisliste!$B$49:$K$234,6,FALSE)</f>
        <v>22</v>
      </c>
      <c r="O61" s="2">
        <f>VLOOKUP($L61,Ergebnisliste!$B$49:$K$234,7,FALSE)</f>
        <v>24</v>
      </c>
      <c r="P61" s="2">
        <f>VLOOKUP($L61,Ergebnisliste!$B$49:$K$234,8,FALSE)</f>
        <v>24</v>
      </c>
      <c r="Q61" s="28">
        <f t="shared" si="29"/>
        <v>95</v>
      </c>
    </row>
    <row r="62" spans="1:17" ht="18.600000000000001" thickBot="1">
      <c r="M62" s="29">
        <f>SUM(M58:M61)</f>
        <v>95</v>
      </c>
      <c r="N62" s="30">
        <f t="shared" ref="N62:Q62" si="30">SUM(N58:N61)</f>
        <v>104</v>
      </c>
      <c r="O62" s="30">
        <f t="shared" si="30"/>
        <v>102</v>
      </c>
      <c r="P62" s="30">
        <f t="shared" si="30"/>
        <v>97</v>
      </c>
      <c r="Q62" s="31">
        <f t="shared" si="30"/>
        <v>398</v>
      </c>
    </row>
    <row r="64" spans="1:17" ht="15" thickBot="1"/>
    <row r="65" spans="1:17" ht="18" thickBot="1">
      <c r="A65" t="s">
        <v>102</v>
      </c>
      <c r="J65" s="59" t="s">
        <v>118</v>
      </c>
      <c r="K65" s="58"/>
      <c r="L65" s="54"/>
      <c r="M65" s="54"/>
      <c r="N65" s="54"/>
      <c r="O65" s="54"/>
      <c r="P65" s="54"/>
      <c r="Q65" s="55"/>
    </row>
    <row r="66" spans="1:17" ht="17.399999999999999">
      <c r="J66" s="18" t="str">
        <f>VLOOKUP(L66,Ergebnisliste!$B$49:$K$234,2,FALSE)</f>
        <v>Raschke-Dejoks</v>
      </c>
      <c r="K66" s="18" t="str">
        <f>VLOOKUP(L66,Ergebnisliste!$B$49:$K$234,3,FALSE)</f>
        <v>Isabell</v>
      </c>
      <c r="L66">
        <v>884</v>
      </c>
      <c r="M66" s="2">
        <f>VLOOKUP($L66,Ergebnisliste!$B$49:$K$234,5,FALSE)</f>
        <v>25</v>
      </c>
      <c r="N66" s="2">
        <f>VLOOKUP($L66,Ergebnisliste!$B$49:$K$234,6,FALSE)</f>
        <v>25</v>
      </c>
      <c r="O66" s="2">
        <f>VLOOKUP($L66,Ergebnisliste!$B$49:$K$234,7,FALSE)</f>
        <v>22</v>
      </c>
      <c r="P66" s="2">
        <f>VLOOKUP($L66,Ergebnisliste!$B$49:$K$234,8,FALSE)</f>
        <v>28</v>
      </c>
      <c r="Q66" s="28">
        <f>SUM(M66:P66)</f>
        <v>100</v>
      </c>
    </row>
    <row r="67" spans="1:17" ht="17.399999999999999">
      <c r="J67" s="18" t="str">
        <f>VLOOKUP(L67,Ergebnisliste!$B$49:$K$234,2,FALSE)</f>
        <v>Wesemann</v>
      </c>
      <c r="K67" s="18" t="str">
        <f>VLOOKUP(L67,Ergebnisliste!$B$49:$K$234,3,FALSE)</f>
        <v>Florian</v>
      </c>
      <c r="L67">
        <v>35546</v>
      </c>
      <c r="M67" s="2">
        <f>VLOOKUP($L67,Ergebnisliste!$B$49:$K$234,5,FALSE)</f>
        <v>25</v>
      </c>
      <c r="N67" s="2">
        <f>VLOOKUP($L67,Ergebnisliste!$B$49:$K$234,6,FALSE)</f>
        <v>24</v>
      </c>
      <c r="O67" s="2">
        <f>VLOOKUP($L67,Ergebnisliste!$B$49:$K$234,7,FALSE)</f>
        <v>26</v>
      </c>
      <c r="P67" s="2">
        <f>VLOOKUP($L67,Ergebnisliste!$B$49:$K$234,8,FALSE)</f>
        <v>23</v>
      </c>
      <c r="Q67" s="28">
        <f t="shared" ref="Q67:Q69" si="31">SUM(M67:P67)</f>
        <v>98</v>
      </c>
    </row>
    <row r="68" spans="1:17" ht="17.399999999999999">
      <c r="J68" s="18" t="str">
        <f>VLOOKUP(L68,Ergebnisliste!$B$49:$K$234,2,FALSE)</f>
        <v>Horn</v>
      </c>
      <c r="K68" s="18" t="str">
        <f>VLOOKUP(L68,Ergebnisliste!$B$49:$K$234,3,FALSE)</f>
        <v>Dennis</v>
      </c>
      <c r="L68">
        <v>50002</v>
      </c>
      <c r="M68" s="2">
        <f>VLOOKUP($L68,Ergebnisliste!$B$49:$K$234,5,FALSE)</f>
        <v>28</v>
      </c>
      <c r="N68" s="2">
        <f>VLOOKUP($L68,Ergebnisliste!$B$49:$K$234,6,FALSE)</f>
        <v>32</v>
      </c>
      <c r="O68" s="2">
        <f>VLOOKUP($L68,Ergebnisliste!$B$49:$K$234,7,FALSE)</f>
        <v>26</v>
      </c>
      <c r="P68" s="2">
        <f>VLOOKUP($L68,Ergebnisliste!$B$49:$K$234,8,FALSE)</f>
        <v>26</v>
      </c>
      <c r="Q68" s="28">
        <f t="shared" si="31"/>
        <v>112</v>
      </c>
    </row>
    <row r="69" spans="1:17" ht="18" thickBot="1">
      <c r="J69" s="18" t="str">
        <f>VLOOKUP(L69,Ergebnisliste!$B$49:$K$234,2,FALSE)</f>
        <v>Raschke</v>
      </c>
      <c r="K69" s="18" t="str">
        <f>VLOOKUP(L69,Ergebnisliste!$B$49:$K$234,3,FALSE)</f>
        <v>Marcel</v>
      </c>
      <c r="L69">
        <v>36567</v>
      </c>
      <c r="M69" s="2">
        <f>VLOOKUP($L69,Ergebnisliste!$B$49:$K$234,5,FALSE)</f>
        <v>28</v>
      </c>
      <c r="N69" s="2">
        <f>VLOOKUP($L69,Ergebnisliste!$B$49:$K$234,6,FALSE)</f>
        <v>23</v>
      </c>
      <c r="O69" s="2">
        <f>VLOOKUP($L69,Ergebnisliste!$B$49:$K$234,7,FALSE)</f>
        <v>31</v>
      </c>
      <c r="P69" s="2">
        <f>VLOOKUP($L69,Ergebnisliste!$B$49:$K$234,8,FALSE)</f>
        <v>37</v>
      </c>
      <c r="Q69" s="28">
        <f t="shared" si="31"/>
        <v>119</v>
      </c>
    </row>
    <row r="70" spans="1:17" ht="18.600000000000001" thickBot="1">
      <c r="M70" s="29">
        <f>SUM(M66:M69)</f>
        <v>106</v>
      </c>
      <c r="N70" s="30">
        <f t="shared" ref="N70:Q70" si="32">SUM(N66:N69)</f>
        <v>104</v>
      </c>
      <c r="O70" s="30">
        <f t="shared" si="32"/>
        <v>105</v>
      </c>
      <c r="P70" s="30">
        <f t="shared" si="32"/>
        <v>114</v>
      </c>
      <c r="Q70" s="31">
        <f t="shared" si="32"/>
        <v>429</v>
      </c>
    </row>
    <row r="72" spans="1:17" ht="15" thickBot="1"/>
    <row r="73" spans="1:17" ht="18" thickBot="1">
      <c r="A73" t="s">
        <v>311</v>
      </c>
      <c r="J73" s="53" t="s">
        <v>326</v>
      </c>
      <c r="K73" s="54"/>
      <c r="L73" s="54"/>
      <c r="M73" s="54"/>
      <c r="N73" s="54"/>
      <c r="O73" s="54"/>
      <c r="P73" s="54"/>
      <c r="Q73" s="55"/>
    </row>
    <row r="74" spans="1:17" ht="17.399999999999999">
      <c r="J74" s="18" t="str">
        <f>VLOOKUP(L74,Ergebnisliste!$B$49:$K$234,2,FALSE)</f>
        <v>Depke</v>
      </c>
      <c r="K74" s="18" t="str">
        <f>VLOOKUP(L74,Ergebnisliste!$B$49:$K$234,3,FALSE)</f>
        <v>Marko</v>
      </c>
      <c r="L74">
        <v>66452</v>
      </c>
      <c r="M74" s="2">
        <f>VLOOKUP($L74,Ergebnisliste!$B$49:$K$234,5,FALSE)</f>
        <v>31</v>
      </c>
      <c r="N74" s="2">
        <f>VLOOKUP($L74,Ergebnisliste!$B$49:$K$234,6,FALSE)</f>
        <v>23</v>
      </c>
      <c r="O74" s="2">
        <f>VLOOKUP($L74,Ergebnisliste!$B$49:$K$234,7,FALSE)</f>
        <v>26</v>
      </c>
      <c r="P74" s="2">
        <f>VLOOKUP($L74,Ergebnisliste!$B$49:$K$234,8,FALSE)</f>
        <v>22</v>
      </c>
      <c r="Q74" s="27">
        <f>SUM(M74:P74)</f>
        <v>102</v>
      </c>
    </row>
    <row r="75" spans="1:17" ht="17.399999999999999">
      <c r="J75" s="18" t="str">
        <f>VLOOKUP(L75,Ergebnisliste!$B$49:$K$234,2,FALSE)</f>
        <v>Kampmann</v>
      </c>
      <c r="K75" s="18" t="str">
        <f>VLOOKUP(L75,Ergebnisliste!$B$49:$K$234,3,FALSE)</f>
        <v>Michael</v>
      </c>
      <c r="L75">
        <v>45597</v>
      </c>
      <c r="M75" s="2">
        <f>VLOOKUP($L75,Ergebnisliste!$B$49:$K$234,5,FALSE)</f>
        <v>26</v>
      </c>
      <c r="N75" s="2">
        <f>VLOOKUP($L75,Ergebnisliste!$B$49:$K$234,6,FALSE)</f>
        <v>27</v>
      </c>
      <c r="O75" s="2">
        <f>VLOOKUP($L75,Ergebnisliste!$B$49:$K$234,7,FALSE)</f>
        <v>26</v>
      </c>
      <c r="P75" s="2">
        <f>VLOOKUP($L75,Ergebnisliste!$B$49:$K$234,8,FALSE)</f>
        <v>21</v>
      </c>
      <c r="Q75" s="28">
        <f t="shared" ref="Q75:Q77" si="33">SUM(M75:P75)</f>
        <v>100</v>
      </c>
    </row>
    <row r="76" spans="1:17" ht="17.399999999999999">
      <c r="J76" s="18" t="str">
        <f>VLOOKUP(L76,Ergebnisliste!$B$49:$K$234,2,FALSE)</f>
        <v>Landwehr</v>
      </c>
      <c r="K76" s="18" t="str">
        <f>VLOOKUP(L76,Ergebnisliste!$B$49:$K$234,3,FALSE)</f>
        <v>Markus</v>
      </c>
      <c r="L76">
        <v>48911</v>
      </c>
      <c r="M76" s="2">
        <f>VLOOKUP($L76,Ergebnisliste!$B$49:$K$234,5,FALSE)</f>
        <v>24</v>
      </c>
      <c r="N76" s="2">
        <f>VLOOKUP($L76,Ergebnisliste!$B$49:$K$234,6,FALSE)</f>
        <v>22</v>
      </c>
      <c r="O76" s="2">
        <f>VLOOKUP($L76,Ergebnisliste!$B$49:$K$234,7,FALSE)</f>
        <v>23</v>
      </c>
      <c r="P76" s="2">
        <f>VLOOKUP($L76,Ergebnisliste!$B$49:$K$234,8,FALSE)</f>
        <v>25</v>
      </c>
      <c r="Q76" s="28">
        <f t="shared" si="33"/>
        <v>94</v>
      </c>
    </row>
    <row r="77" spans="1:17" ht="18" thickBot="1">
      <c r="J77" s="18" t="str">
        <f>VLOOKUP(L77,Ergebnisliste!$B$49:$K$234,2,FALSE)</f>
        <v>Schröder</v>
      </c>
      <c r="K77" s="18" t="str">
        <f>VLOOKUP(L77,Ergebnisliste!$B$49:$K$234,3,FALSE)</f>
        <v>Matthias</v>
      </c>
      <c r="L77">
        <v>40350</v>
      </c>
      <c r="M77" s="2">
        <f>VLOOKUP($L77,Ergebnisliste!$B$49:$K$234,5,FALSE)</f>
        <v>23</v>
      </c>
      <c r="N77" s="2">
        <f>VLOOKUP($L77,Ergebnisliste!$B$49:$K$234,6,FALSE)</f>
        <v>19</v>
      </c>
      <c r="O77" s="2">
        <f>VLOOKUP($L77,Ergebnisliste!$B$49:$K$234,7,FALSE)</f>
        <v>23</v>
      </c>
      <c r="P77" s="2">
        <f>VLOOKUP($L77,Ergebnisliste!$B$49:$K$234,8,FALSE)</f>
        <v>21</v>
      </c>
      <c r="Q77" s="28">
        <f t="shared" si="33"/>
        <v>86</v>
      </c>
    </row>
    <row r="78" spans="1:17" ht="18.600000000000001" thickBot="1">
      <c r="M78" s="29">
        <f>SUM(M74:M77)</f>
        <v>104</v>
      </c>
      <c r="N78" s="30">
        <f t="shared" ref="N78:Q78" si="34">SUM(N74:N77)</f>
        <v>91</v>
      </c>
      <c r="O78" s="30">
        <f t="shared" si="34"/>
        <v>98</v>
      </c>
      <c r="P78" s="30">
        <f t="shared" si="34"/>
        <v>89</v>
      </c>
      <c r="Q78" s="31">
        <f t="shared" si="34"/>
        <v>382</v>
      </c>
    </row>
    <row r="80" spans="1:17" ht="15" thickBot="1"/>
    <row r="81" spans="1:17" ht="18" thickBot="1">
      <c r="A81" t="s">
        <v>312</v>
      </c>
      <c r="J81" s="59" t="s">
        <v>405</v>
      </c>
      <c r="K81" s="54"/>
      <c r="L81" s="54"/>
      <c r="M81" s="54"/>
      <c r="N81" s="54"/>
      <c r="O81" s="54"/>
      <c r="P81" s="54"/>
      <c r="Q81" s="55"/>
    </row>
    <row r="82" spans="1:17" ht="17.399999999999999">
      <c r="J82" s="18" t="str">
        <f>VLOOKUP(L82,Ergebnisliste!$B$49:$K$234,2,FALSE)</f>
        <v>Bothmann</v>
      </c>
      <c r="K82" s="18" t="str">
        <f>VLOOKUP(L82,Ergebnisliste!$B$49:$K$234,3,FALSE)</f>
        <v>Patrick</v>
      </c>
      <c r="L82">
        <v>45560</v>
      </c>
      <c r="M82" s="2">
        <f>VLOOKUP($L82,Ergebnisliste!$B$49:$K$234,5,FALSE)</f>
        <v>23</v>
      </c>
      <c r="N82" s="2">
        <f>VLOOKUP($L82,Ergebnisliste!$B$49:$K$234,6,FALSE)</f>
        <v>19</v>
      </c>
      <c r="O82" s="2">
        <f>VLOOKUP($L82,Ergebnisliste!$B$49:$K$234,7,FALSE)</f>
        <v>19</v>
      </c>
      <c r="P82" s="2">
        <f>VLOOKUP($L82,Ergebnisliste!$B$49:$K$234,8,FALSE)</f>
        <v>22</v>
      </c>
      <c r="Q82" s="27">
        <f>SUM(M82:P82)</f>
        <v>83</v>
      </c>
    </row>
    <row r="83" spans="1:17" ht="17.399999999999999">
      <c r="J83" s="18" t="str">
        <f>VLOOKUP(L83,Ergebnisliste!$B$49:$K$234,2,FALSE)</f>
        <v>Heine</v>
      </c>
      <c r="K83" s="18" t="str">
        <f>VLOOKUP(L83,Ergebnisliste!$B$49:$K$234,3,FALSE)</f>
        <v>Sebastian</v>
      </c>
      <c r="L83">
        <v>40930</v>
      </c>
      <c r="M83" s="2">
        <f>VLOOKUP($L83,Ergebnisliste!$B$49:$K$234,5,FALSE)</f>
        <v>21</v>
      </c>
      <c r="N83" s="2">
        <f>VLOOKUP($L83,Ergebnisliste!$B$49:$K$234,6,FALSE)</f>
        <v>22</v>
      </c>
      <c r="O83" s="2">
        <f>VLOOKUP($L83,Ergebnisliste!$B$49:$K$234,7,FALSE)</f>
        <v>20</v>
      </c>
      <c r="P83" s="2">
        <f>VLOOKUP($L83,Ergebnisliste!$B$49:$K$234,8,FALSE)</f>
        <v>20</v>
      </c>
      <c r="Q83" s="28">
        <f t="shared" ref="Q83:Q85" si="35">SUM(M83:P83)</f>
        <v>83</v>
      </c>
    </row>
    <row r="84" spans="1:17" ht="17.399999999999999">
      <c r="J84" s="18" t="s">
        <v>345</v>
      </c>
      <c r="K84" s="18" t="s">
        <v>344</v>
      </c>
      <c r="L84">
        <v>66085</v>
      </c>
      <c r="M84" s="2">
        <f>VLOOKUP($L84,Ergebnisliste!$B$49:$K$234,5,FALSE)</f>
        <v>22</v>
      </c>
      <c r="N84" s="2">
        <f>VLOOKUP($L84,Ergebnisliste!$B$49:$K$234,6,FALSE)</f>
        <v>23</v>
      </c>
      <c r="O84" s="2">
        <f>VLOOKUP($L84,Ergebnisliste!$B$49:$K$234,7,FALSE)</f>
        <v>23</v>
      </c>
      <c r="P84" s="2">
        <f>VLOOKUP($L84,Ergebnisliste!$B$49:$K$234,8,FALSE)</f>
        <v>19</v>
      </c>
      <c r="Q84" s="28">
        <f t="shared" si="35"/>
        <v>87</v>
      </c>
    </row>
    <row r="85" spans="1:17" ht="18" thickBot="1">
      <c r="J85" s="18" t="str">
        <f>VLOOKUP(L85,Ergebnisliste!$B$49:$K$234,2,FALSE)</f>
        <v>Jasper</v>
      </c>
      <c r="K85" s="18" t="str">
        <f>VLOOKUP(L85,Ergebnisliste!$B$49:$K$234,3,FALSE)</f>
        <v>Alexander</v>
      </c>
      <c r="L85">
        <v>37433</v>
      </c>
      <c r="M85" s="2">
        <f>VLOOKUP($L85,Ergebnisliste!$B$49:$K$234,5,FALSE)</f>
        <v>22</v>
      </c>
      <c r="N85" s="2">
        <f>VLOOKUP($L85,Ergebnisliste!$B$49:$K$234,6,FALSE)</f>
        <v>22</v>
      </c>
      <c r="O85" s="2">
        <f>VLOOKUP($L85,Ergebnisliste!$B$49:$K$234,7,FALSE)</f>
        <v>22</v>
      </c>
      <c r="P85" s="2">
        <f>VLOOKUP($L85,Ergebnisliste!$B$49:$K$234,8,FALSE)</f>
        <v>22</v>
      </c>
      <c r="Q85" s="28">
        <f t="shared" si="35"/>
        <v>88</v>
      </c>
    </row>
    <row r="86" spans="1:17" ht="18.600000000000001" thickBot="1">
      <c r="M86" s="29">
        <f>SUM(M82:M85)</f>
        <v>88</v>
      </c>
      <c r="N86" s="30">
        <f t="shared" ref="N86:Q86" si="36">SUM(N82:N85)</f>
        <v>86</v>
      </c>
      <c r="O86" s="30">
        <f t="shared" si="36"/>
        <v>84</v>
      </c>
      <c r="P86" s="30">
        <f t="shared" si="36"/>
        <v>83</v>
      </c>
      <c r="Q86" s="31">
        <f t="shared" si="36"/>
        <v>341</v>
      </c>
    </row>
    <row r="88" spans="1:17" ht="15" thickBot="1"/>
    <row r="89" spans="1:17" ht="18" thickBot="1">
      <c r="A89" t="s">
        <v>313</v>
      </c>
      <c r="J89" s="59" t="s">
        <v>327</v>
      </c>
      <c r="K89" s="54"/>
      <c r="L89" s="54"/>
      <c r="M89" s="54"/>
      <c r="N89" s="54"/>
      <c r="O89" s="54"/>
      <c r="P89" s="54"/>
      <c r="Q89" s="55"/>
    </row>
    <row r="90" spans="1:17" ht="17.399999999999999">
      <c r="J90" s="18" t="str">
        <f>VLOOKUP(L90,Ergebnisliste!$B$49:$K$234,2,FALSE)</f>
        <v>Jahrmärker</v>
      </c>
      <c r="K90" s="18" t="str">
        <f>VLOOKUP(L90,Ergebnisliste!$B$49:$K$234,3,FALSE)</f>
        <v>Harald jun.</v>
      </c>
      <c r="L90">
        <v>49469</v>
      </c>
      <c r="M90" s="2">
        <f>VLOOKUP($L90,Ergebnisliste!$B$49:$K$234,5,FALSE)</f>
        <v>26</v>
      </c>
      <c r="N90" s="2">
        <f>VLOOKUP($L90,Ergebnisliste!$B$49:$K$234,6,FALSE)</f>
        <v>32</v>
      </c>
      <c r="O90" s="2">
        <f>VLOOKUP($L90,Ergebnisliste!$B$49:$K$234,7,FALSE)</f>
        <v>24</v>
      </c>
      <c r="P90" s="2">
        <f>VLOOKUP($L90,Ergebnisliste!$B$49:$K$234,8,FALSE)</f>
        <v>30</v>
      </c>
      <c r="Q90" s="27">
        <f>SUM(M90:P90)</f>
        <v>112</v>
      </c>
    </row>
    <row r="91" spans="1:17" ht="17.399999999999999">
      <c r="J91" s="18" t="str">
        <f>VLOOKUP(L91,Ergebnisliste!$B$49:$K$234,2,FALSE)</f>
        <v>Müller</v>
      </c>
      <c r="K91" s="18" t="str">
        <f>VLOOKUP(L91,Ergebnisliste!$B$49:$K$234,3,FALSE)</f>
        <v>Wolfgang</v>
      </c>
      <c r="L91">
        <v>18367</v>
      </c>
      <c r="M91" s="2">
        <f>VLOOKUP($L91,Ergebnisliste!$B$49:$K$234,5,FALSE)</f>
        <v>33</v>
      </c>
      <c r="N91" s="2">
        <f>VLOOKUP($L91,Ergebnisliste!$B$49:$K$234,6,FALSE)</f>
        <v>31</v>
      </c>
      <c r="O91" s="2">
        <f>VLOOKUP($L91,Ergebnisliste!$B$49:$K$234,7,FALSE)</f>
        <v>30</v>
      </c>
      <c r="P91" s="2">
        <f>VLOOKUP($L91,Ergebnisliste!$B$49:$K$234,8,FALSE)</f>
        <v>33</v>
      </c>
      <c r="Q91" s="28">
        <f>SUM(M91:P91)</f>
        <v>127</v>
      </c>
    </row>
    <row r="92" spans="1:17" ht="17.399999999999999">
      <c r="J92" s="18" t="str">
        <f>VLOOKUP(L92,Ergebnisliste!$B$49:$K$234,2,FALSE)</f>
        <v>Schindler</v>
      </c>
      <c r="K92" s="18" t="str">
        <f>VLOOKUP(L92,Ergebnisliste!$B$49:$K$234,3,FALSE)</f>
        <v>Ralf</v>
      </c>
      <c r="L92">
        <v>29859</v>
      </c>
      <c r="M92" s="2">
        <f>VLOOKUP($L92,Ergebnisliste!$B$49:$K$234,5,FALSE)</f>
        <v>27</v>
      </c>
      <c r="N92" s="2">
        <f>VLOOKUP($L92,Ergebnisliste!$B$49:$K$234,6,FALSE)</f>
        <v>28</v>
      </c>
      <c r="O92" s="2">
        <f>VLOOKUP($L92,Ergebnisliste!$B$49:$K$234,7,FALSE)</f>
        <v>28</v>
      </c>
      <c r="P92" s="2">
        <f>VLOOKUP($L92,Ergebnisliste!$B$49:$K$234,8,FALSE)</f>
        <v>26</v>
      </c>
      <c r="Q92" s="28">
        <f>SUM(M92:P92)</f>
        <v>109</v>
      </c>
    </row>
    <row r="93" spans="1:17" ht="18" thickBot="1">
      <c r="J93" s="18" t="str">
        <f>VLOOKUP(L93,Ergebnisliste!$B$49:$K$234,2,FALSE)</f>
        <v>Lührs</v>
      </c>
      <c r="K93" s="18" t="str">
        <f>VLOOKUP(L93,Ergebnisliste!$B$49:$K$234,3,FALSE)</f>
        <v>Werner</v>
      </c>
      <c r="L93">
        <v>3261</v>
      </c>
      <c r="M93" s="2">
        <f>VLOOKUP($L93,Ergebnisliste!$B$49:$K$234,5,FALSE)</f>
        <v>26</v>
      </c>
      <c r="N93" s="2">
        <f>VLOOKUP($L93,Ergebnisliste!$B$49:$K$234,6,FALSE)</f>
        <v>31</v>
      </c>
      <c r="O93" s="2">
        <f>VLOOKUP($L93,Ergebnisliste!$B$49:$K$234,7,FALSE)</f>
        <v>26</v>
      </c>
      <c r="P93" s="2">
        <f>VLOOKUP($L93,Ergebnisliste!$B$49:$K$234,8,FALSE)</f>
        <v>26</v>
      </c>
      <c r="Q93" s="28">
        <f>SUM(M93:P93)</f>
        <v>109</v>
      </c>
    </row>
    <row r="94" spans="1:17" ht="18.600000000000001" thickBot="1">
      <c r="M94" s="29">
        <f>SUM(M90:M93)</f>
        <v>112</v>
      </c>
      <c r="N94" s="30">
        <f>SUM(N90:N93)</f>
        <v>122</v>
      </c>
      <c r="O94" s="30">
        <f>SUM(O90:O93)</f>
        <v>108</v>
      </c>
      <c r="P94" s="30">
        <f>SUM(P90:P93)</f>
        <v>115</v>
      </c>
      <c r="Q94" s="31">
        <f>SUM(Q90:Q93)</f>
        <v>457</v>
      </c>
    </row>
    <row r="96" spans="1:17" ht="15" thickBot="1"/>
    <row r="97" spans="1:17" ht="18" thickBot="1">
      <c r="A97" t="s">
        <v>314</v>
      </c>
      <c r="J97" s="59" t="s">
        <v>100</v>
      </c>
      <c r="K97" s="54"/>
      <c r="L97" s="54"/>
      <c r="M97" s="54"/>
      <c r="N97" s="54"/>
      <c r="O97" s="54"/>
      <c r="P97" s="54"/>
      <c r="Q97" s="55"/>
    </row>
    <row r="98" spans="1:17" ht="17.399999999999999">
      <c r="J98" s="18" t="str">
        <f>VLOOKUP(L98,Ergebnisliste!$B$49:$K$234,2,FALSE)</f>
        <v>Schulz</v>
      </c>
      <c r="K98" s="18" t="str">
        <f>VLOOKUP(L98,Ergebnisliste!$B$49:$K$234,3,FALSE)</f>
        <v>Hans-Jürgen</v>
      </c>
      <c r="L98">
        <v>45666</v>
      </c>
      <c r="M98" s="2">
        <f>VLOOKUP($L98,Ergebnisliste!$B$49:$K$234,5,FALSE)</f>
        <v>25</v>
      </c>
      <c r="N98" s="2">
        <f>VLOOKUP($L98,Ergebnisliste!$B$49:$K$234,6,FALSE)</f>
        <v>21</v>
      </c>
      <c r="O98" s="2">
        <f>VLOOKUP($L98,Ergebnisliste!$B$49:$K$234,7,FALSE)</f>
        <v>23</v>
      </c>
      <c r="P98" s="2">
        <f>VLOOKUP($L98,Ergebnisliste!$B$49:$K$234,8,FALSE)</f>
        <v>29</v>
      </c>
      <c r="Q98" s="27">
        <f>SUM(M98:P98)</f>
        <v>98</v>
      </c>
    </row>
    <row r="99" spans="1:17" ht="17.399999999999999">
      <c r="J99" s="18" t="str">
        <f>VLOOKUP(L99,Ergebnisliste!$B$49:$K$234,2,FALSE)</f>
        <v>Hennies</v>
      </c>
      <c r="K99" s="18" t="str">
        <f>VLOOKUP(L99,Ergebnisliste!$B$49:$K$234,3,FALSE)</f>
        <v>Holger</v>
      </c>
      <c r="L99">
        <v>50094</v>
      </c>
      <c r="M99" s="2">
        <f>VLOOKUP($L99,Ergebnisliste!$B$49:$K$234,5,FALSE)</f>
        <v>22</v>
      </c>
      <c r="N99" s="2">
        <f>VLOOKUP($L99,Ergebnisliste!$B$49:$K$234,6,FALSE)</f>
        <v>20</v>
      </c>
      <c r="O99" s="2">
        <f>VLOOKUP($L99,Ergebnisliste!$B$49:$K$234,7,FALSE)</f>
        <v>21</v>
      </c>
      <c r="P99" s="2">
        <f>VLOOKUP($L99,Ergebnisliste!$B$49:$K$234,8,FALSE)</f>
        <v>22</v>
      </c>
      <c r="Q99" s="28">
        <f t="shared" ref="Q99:Q101" si="37">SUM(M99:P99)</f>
        <v>85</v>
      </c>
    </row>
    <row r="100" spans="1:17" ht="17.399999999999999">
      <c r="J100" s="18" t="str">
        <f>VLOOKUP(L100,Ergebnisliste!$B$49:$K$234,2,FALSE)</f>
        <v>Michna</v>
      </c>
      <c r="K100" s="18" t="str">
        <f>VLOOKUP(L100,Ergebnisliste!$B$49:$K$234,3,FALSE)</f>
        <v>Sigrid</v>
      </c>
      <c r="L100">
        <v>33337</v>
      </c>
      <c r="M100" s="2">
        <f>VLOOKUP($L100,Ergebnisliste!$B$49:$K$234,5,FALSE)</f>
        <v>26</v>
      </c>
      <c r="N100" s="2">
        <f>VLOOKUP($L100,Ergebnisliste!$B$49:$K$234,6,FALSE)</f>
        <v>28</v>
      </c>
      <c r="O100" s="2">
        <f>VLOOKUP($L100,Ergebnisliste!$B$49:$K$234,7,FALSE)</f>
        <v>29</v>
      </c>
      <c r="P100" s="2">
        <f>VLOOKUP($L100,Ergebnisliste!$B$49:$K$234,8,FALSE)</f>
        <v>26</v>
      </c>
      <c r="Q100" s="28">
        <f t="shared" si="37"/>
        <v>109</v>
      </c>
    </row>
    <row r="101" spans="1:17" ht="18" thickBot="1">
      <c r="J101" s="18" t="str">
        <f>VLOOKUP(L101,Ergebnisliste!$B$49:$K$234,2,FALSE)</f>
        <v>Willenbockel</v>
      </c>
      <c r="K101" s="18" t="str">
        <f>VLOOKUP(L101,Ergebnisliste!$B$49:$K$234,3,FALSE)</f>
        <v>Marion</v>
      </c>
      <c r="L101">
        <v>29796</v>
      </c>
      <c r="M101" s="2">
        <f>VLOOKUP($L101,Ergebnisliste!$B$49:$K$234,5,FALSE)</f>
        <v>27</v>
      </c>
      <c r="N101" s="2">
        <f>VLOOKUP($L101,Ergebnisliste!$B$49:$K$234,6,FALSE)</f>
        <v>28</v>
      </c>
      <c r="O101" s="2">
        <f>VLOOKUP($L101,Ergebnisliste!$B$49:$K$234,7,FALSE)</f>
        <v>26</v>
      </c>
      <c r="P101" s="2">
        <f>VLOOKUP($L101,Ergebnisliste!$B$49:$K$234,8,FALSE)</f>
        <v>24</v>
      </c>
      <c r="Q101" s="28">
        <f t="shared" si="37"/>
        <v>105</v>
      </c>
    </row>
    <row r="102" spans="1:17" ht="18.600000000000001" thickBot="1">
      <c r="M102" s="29">
        <f>SUM(M98:M101)</f>
        <v>100</v>
      </c>
      <c r="N102" s="30">
        <f t="shared" ref="N102:Q102" si="38">SUM(N98:N101)</f>
        <v>97</v>
      </c>
      <c r="O102" s="30">
        <f t="shared" si="38"/>
        <v>99</v>
      </c>
      <c r="P102" s="30">
        <f t="shared" si="38"/>
        <v>101</v>
      </c>
      <c r="Q102" s="31">
        <f t="shared" si="38"/>
        <v>397</v>
      </c>
    </row>
    <row r="104" spans="1:17" ht="15" thickBot="1"/>
    <row r="105" spans="1:17" ht="18" thickBot="1">
      <c r="A105" t="s">
        <v>315</v>
      </c>
      <c r="J105" s="53" t="s">
        <v>328</v>
      </c>
      <c r="K105" s="54"/>
      <c r="L105" s="54"/>
      <c r="M105" s="54"/>
      <c r="N105" s="54"/>
      <c r="O105" s="54"/>
      <c r="P105" s="54"/>
      <c r="Q105" s="55"/>
    </row>
    <row r="106" spans="1:17" ht="17.399999999999999">
      <c r="J106" s="18" t="str">
        <f>VLOOKUP(L106,Ergebnisliste!$B$49:$K$234,2,FALSE)</f>
        <v>Brökemeier</v>
      </c>
      <c r="K106" s="18" t="str">
        <f>VLOOKUP(L106,Ergebnisliste!$B$49:$K$234,3,FALSE)</f>
        <v>Bettina</v>
      </c>
      <c r="L106">
        <v>66101</v>
      </c>
      <c r="M106" s="2">
        <f>VLOOKUP($L106,Ergebnisliste!$B$49:$K$234,5,FALSE)</f>
        <v>32</v>
      </c>
      <c r="N106" s="2">
        <f>VLOOKUP($L106,Ergebnisliste!$B$49:$K$234,6,FALSE)</f>
        <v>26</v>
      </c>
      <c r="O106" s="2">
        <f>VLOOKUP($L106,Ergebnisliste!$B$49:$K$234,7,FALSE)</f>
        <v>30</v>
      </c>
      <c r="P106" s="2">
        <f>VLOOKUP($L106,Ergebnisliste!$B$49:$K$234,8,FALSE)</f>
        <v>31</v>
      </c>
      <c r="Q106" s="27">
        <f>SUM(M106:P106)</f>
        <v>119</v>
      </c>
    </row>
    <row r="107" spans="1:17" ht="17.399999999999999">
      <c r="J107" s="18" t="str">
        <f>VLOOKUP(L107,Ergebnisliste!$B$49:$K$234,2,FALSE)</f>
        <v>Gerlach</v>
      </c>
      <c r="K107" s="18" t="str">
        <f>VLOOKUP(L107,Ergebnisliste!$B$49:$K$234,3,FALSE)</f>
        <v>Stefan</v>
      </c>
      <c r="L107">
        <v>35436</v>
      </c>
      <c r="M107" s="2">
        <v>26</v>
      </c>
      <c r="N107" s="2">
        <v>24</v>
      </c>
      <c r="O107" s="2">
        <v>27</v>
      </c>
      <c r="P107" s="2">
        <v>26</v>
      </c>
      <c r="Q107" s="28">
        <f t="shared" ref="Q107:Q109" si="39">SUM(M107:P107)</f>
        <v>103</v>
      </c>
    </row>
    <row r="108" spans="1:17" ht="17.399999999999999">
      <c r="J108" s="18" t="str">
        <f>VLOOKUP(L108,Ergebnisliste!$B$49:$K$234,2,FALSE)</f>
        <v>Mitschke</v>
      </c>
      <c r="K108" s="18" t="str">
        <f>VLOOKUP(L108,Ergebnisliste!$B$49:$K$234,3,FALSE)</f>
        <v>Claudia</v>
      </c>
      <c r="L108">
        <v>36005</v>
      </c>
      <c r="M108" s="2">
        <f>VLOOKUP($L108,Ergebnisliste!$B$49:$K$234,5,FALSE)</f>
        <v>30</v>
      </c>
      <c r="N108" s="2">
        <f>VLOOKUP($L108,Ergebnisliste!$B$49:$K$234,6,FALSE)</f>
        <v>28</v>
      </c>
      <c r="O108" s="2">
        <f>VLOOKUP($L108,Ergebnisliste!$B$49:$K$234,7,FALSE)</f>
        <v>33</v>
      </c>
      <c r="P108" s="2">
        <f>VLOOKUP($L108,Ergebnisliste!$B$49:$K$234,8,FALSE)</f>
        <v>31</v>
      </c>
      <c r="Q108" s="28">
        <f t="shared" si="39"/>
        <v>122</v>
      </c>
    </row>
    <row r="109" spans="1:17" ht="18" thickBot="1">
      <c r="J109" s="18" t="str">
        <f>VLOOKUP(L109,Ergebnisliste!$B$49:$K$234,2,FALSE)</f>
        <v>Schröder</v>
      </c>
      <c r="K109" s="18" t="str">
        <f>VLOOKUP(L109,Ergebnisliste!$B$49:$K$234,3,FALSE)</f>
        <v>Michaela</v>
      </c>
      <c r="L109">
        <v>66839</v>
      </c>
      <c r="M109" s="2">
        <f>VLOOKUP($L109,Ergebnisliste!$B$49:$K$234,5,FALSE)</f>
        <v>26</v>
      </c>
      <c r="N109" s="2">
        <f>VLOOKUP($L109,Ergebnisliste!$B$49:$K$234,6,FALSE)</f>
        <v>26</v>
      </c>
      <c r="O109" s="2">
        <f>VLOOKUP($L109,Ergebnisliste!$B$49:$K$234,7,FALSE)</f>
        <v>28</v>
      </c>
      <c r="P109" s="2">
        <f>VLOOKUP($L109,Ergebnisliste!$B$49:$K$234,8,FALSE)</f>
        <v>25</v>
      </c>
      <c r="Q109" s="28">
        <f t="shared" si="39"/>
        <v>105</v>
      </c>
    </row>
    <row r="110" spans="1:17" ht="18.600000000000001" thickBot="1">
      <c r="M110" s="29">
        <f>SUM(M106:M109)</f>
        <v>114</v>
      </c>
      <c r="N110" s="30">
        <f t="shared" ref="N110:Q110" si="40">SUM(N106:N109)</f>
        <v>104</v>
      </c>
      <c r="O110" s="30">
        <f t="shared" si="40"/>
        <v>118</v>
      </c>
      <c r="P110" s="30">
        <f t="shared" si="40"/>
        <v>113</v>
      </c>
      <c r="Q110" s="31">
        <f t="shared" si="40"/>
        <v>449</v>
      </c>
    </row>
    <row r="112" spans="1:17" ht="15" thickBot="1"/>
    <row r="113" spans="1:17" ht="18" thickBot="1">
      <c r="A113" t="s">
        <v>316</v>
      </c>
      <c r="J113" s="59" t="s">
        <v>329</v>
      </c>
      <c r="K113" s="54"/>
      <c r="L113" s="54"/>
      <c r="M113" s="54"/>
      <c r="N113" s="54"/>
      <c r="O113" s="54"/>
      <c r="P113" s="54"/>
      <c r="Q113" s="55"/>
    </row>
    <row r="114" spans="1:17" ht="17.399999999999999">
      <c r="J114" s="18" t="str">
        <f>VLOOKUP(L114,Ergebnisliste!$B$49:$K$234,2,FALSE)</f>
        <v>Reinicke</v>
      </c>
      <c r="K114" s="18" t="str">
        <f>VLOOKUP(L114,Ergebnisliste!$B$49:$K$234,3,FALSE)</f>
        <v>Michael</v>
      </c>
      <c r="L114">
        <v>42690</v>
      </c>
      <c r="M114" s="2">
        <f>VLOOKUP($L114,Ergebnisliste!$B$49:$K$234,5,FALSE)</f>
        <v>24</v>
      </c>
      <c r="N114" s="2">
        <f>VLOOKUP($L114,Ergebnisliste!$B$49:$K$234,6,FALSE)</f>
        <v>20</v>
      </c>
      <c r="O114" s="2">
        <f>VLOOKUP($L114,Ergebnisliste!$B$49:$K$234,7,FALSE)</f>
        <v>21</v>
      </c>
      <c r="P114" s="2">
        <f>VLOOKUP($L114,Ergebnisliste!$B$49:$K$234,8,FALSE)</f>
        <v>24</v>
      </c>
      <c r="Q114" s="27">
        <f>SUM(M114:P114)</f>
        <v>89</v>
      </c>
    </row>
    <row r="115" spans="1:17" ht="17.399999999999999">
      <c r="J115" s="18" t="str">
        <f>VLOOKUP(L115,Ergebnisliste!$B$49:$K$234,2,FALSE)</f>
        <v>Köhler</v>
      </c>
      <c r="K115" s="18" t="str">
        <f>VLOOKUP(L115,Ergebnisliste!$B$49:$K$234,3,FALSE)</f>
        <v>Frank</v>
      </c>
      <c r="L115">
        <v>38040</v>
      </c>
      <c r="M115" s="2">
        <f>VLOOKUP($L115,Ergebnisliste!$B$49:$K$234,5,FALSE)</f>
        <v>30</v>
      </c>
      <c r="N115" s="2">
        <f>VLOOKUP($L115,Ergebnisliste!$B$49:$K$234,6,FALSE)</f>
        <v>23</v>
      </c>
      <c r="O115" s="2">
        <f>VLOOKUP($L115,Ergebnisliste!$B$49:$K$234,7,FALSE)</f>
        <v>22</v>
      </c>
      <c r="P115" s="2">
        <f>VLOOKUP($L115,Ergebnisliste!$B$49:$K$234,8,FALSE)</f>
        <v>23</v>
      </c>
      <c r="Q115" s="28">
        <f t="shared" ref="Q115:Q117" si="41">SUM(M115:P115)</f>
        <v>98</v>
      </c>
    </row>
    <row r="116" spans="1:17" ht="17.399999999999999">
      <c r="J116" s="18" t="str">
        <f>VLOOKUP(L116,Ergebnisliste!$B$49:$K$234,2,FALSE)</f>
        <v>Reinicke</v>
      </c>
      <c r="K116" s="18" t="str">
        <f>VLOOKUP(L116,Ergebnisliste!$B$49:$K$234,3,FALSE)</f>
        <v>Frank</v>
      </c>
      <c r="L116">
        <v>42691</v>
      </c>
      <c r="M116" s="2">
        <f>VLOOKUP($L116,Ergebnisliste!$B$49:$K$234,5,FALSE)</f>
        <v>25</v>
      </c>
      <c r="N116" s="2">
        <f>VLOOKUP($L116,Ergebnisliste!$B$49:$K$234,6,FALSE)</f>
        <v>24</v>
      </c>
      <c r="O116" s="2">
        <f>VLOOKUP($L116,Ergebnisliste!$B$49:$K$234,7,FALSE)</f>
        <v>28</v>
      </c>
      <c r="P116" s="2">
        <f>VLOOKUP($L116,Ergebnisliste!$B$49:$K$234,8,FALSE)</f>
        <v>23</v>
      </c>
      <c r="Q116" s="28">
        <f t="shared" si="41"/>
        <v>100</v>
      </c>
    </row>
    <row r="117" spans="1:17" ht="18" thickBot="1">
      <c r="J117" s="18" t="str">
        <f>VLOOKUP(L117,Ergebnisliste!$B$49:$K$234,2,FALSE)</f>
        <v>Lorenz</v>
      </c>
      <c r="K117" s="18" t="str">
        <f>VLOOKUP(L117,Ergebnisliste!$B$49:$K$234,3,FALSE)</f>
        <v>Uwe</v>
      </c>
      <c r="L117">
        <v>33338</v>
      </c>
      <c r="M117" s="2">
        <f>VLOOKUP($L117,Ergebnisliste!$B$49:$K$234,5,FALSE)</f>
        <v>24</v>
      </c>
      <c r="N117" s="2">
        <f>VLOOKUP($L117,Ergebnisliste!$B$49:$K$234,6,FALSE)</f>
        <v>29</v>
      </c>
      <c r="O117" s="2">
        <f>VLOOKUP($L117,Ergebnisliste!$B$49:$K$234,7,FALSE)</f>
        <v>29</v>
      </c>
      <c r="P117" s="2">
        <f>VLOOKUP($L117,Ergebnisliste!$B$49:$K$234,8,FALSE)</f>
        <v>26</v>
      </c>
      <c r="Q117" s="28">
        <f t="shared" si="41"/>
        <v>108</v>
      </c>
    </row>
    <row r="118" spans="1:17" ht="18.600000000000001" thickBot="1">
      <c r="M118" s="29">
        <f>SUM(M114:M117)</f>
        <v>103</v>
      </c>
      <c r="N118" s="30">
        <f t="shared" ref="N118:Q118" si="42">SUM(N114:N117)</f>
        <v>96</v>
      </c>
      <c r="O118" s="30">
        <f t="shared" si="42"/>
        <v>100</v>
      </c>
      <c r="P118" s="30">
        <f t="shared" si="42"/>
        <v>96</v>
      </c>
      <c r="Q118" s="31">
        <f t="shared" si="42"/>
        <v>395</v>
      </c>
    </row>
    <row r="120" spans="1:17" ht="15" thickBot="1"/>
    <row r="121" spans="1:17" ht="18" thickBot="1">
      <c r="A121" t="s">
        <v>317</v>
      </c>
      <c r="J121" s="59" t="s">
        <v>417</v>
      </c>
      <c r="K121" s="54"/>
      <c r="L121" s="54"/>
      <c r="M121" s="54"/>
      <c r="N121" s="54"/>
      <c r="O121" s="54"/>
      <c r="P121" s="54"/>
      <c r="Q121" s="55"/>
    </row>
    <row r="122" spans="1:17" ht="17.399999999999999">
      <c r="J122" s="18" t="str">
        <f>VLOOKUP(L122,Ergebnisliste!$B$49:$K$234,2,FALSE)</f>
        <v>Jürs</v>
      </c>
      <c r="K122" s="18" t="str">
        <f>VLOOKUP(L122,Ergebnisliste!$B$49:$K$234,3,FALSE)</f>
        <v>Dieter</v>
      </c>
      <c r="L122">
        <v>43508</v>
      </c>
      <c r="M122" s="2">
        <f>VLOOKUP($L122,Ergebnisliste!$B$49:$K$234,5,FALSE)</f>
        <v>21</v>
      </c>
      <c r="N122" s="2">
        <f>VLOOKUP($L122,Ergebnisliste!$B$49:$K$234,6,FALSE)</f>
        <v>22</v>
      </c>
      <c r="O122" s="2">
        <f>VLOOKUP($L122,Ergebnisliste!$B$49:$K$234,7,FALSE)</f>
        <v>25</v>
      </c>
      <c r="P122" s="2">
        <f>VLOOKUP($L122,Ergebnisliste!$B$49:$K$234,8,FALSE)</f>
        <v>26</v>
      </c>
      <c r="Q122" s="27">
        <f>SUM(M122:P122)</f>
        <v>94</v>
      </c>
    </row>
    <row r="123" spans="1:17" ht="17.399999999999999">
      <c r="J123" s="18" t="str">
        <f>VLOOKUP(L123,Ergebnisliste!$B$49:$K$234,2,FALSE)</f>
        <v>Jürs</v>
      </c>
      <c r="K123" s="18" t="str">
        <f>VLOOKUP(L123,Ergebnisliste!$B$49:$K$234,3,FALSE)</f>
        <v>Gabriele</v>
      </c>
      <c r="L123">
        <v>43515</v>
      </c>
      <c r="M123" s="2">
        <f>VLOOKUP($L123,Ergebnisliste!$B$49:$K$234,5,FALSE)</f>
        <v>24</v>
      </c>
      <c r="N123" s="2">
        <f>VLOOKUP($L123,Ergebnisliste!$B$49:$K$234,6,FALSE)</f>
        <v>23</v>
      </c>
      <c r="O123" s="2">
        <f>VLOOKUP($L123,Ergebnisliste!$B$49:$K$234,7,FALSE)</f>
        <v>21</v>
      </c>
      <c r="P123" s="2">
        <f>VLOOKUP($L123,Ergebnisliste!$B$49:$K$234,8,FALSE)</f>
        <v>28</v>
      </c>
      <c r="Q123" s="28">
        <f t="shared" ref="Q123:Q125" si="43">SUM(M123:P123)</f>
        <v>96</v>
      </c>
    </row>
    <row r="124" spans="1:17" ht="17.399999999999999">
      <c r="J124" s="18" t="str">
        <f>VLOOKUP(L124,Ergebnisliste!$B$49:$K$234,2,FALSE)</f>
        <v>Wriedt</v>
      </c>
      <c r="K124" s="18" t="str">
        <f>VLOOKUP(L124,Ergebnisliste!$B$49:$K$234,3,FALSE)</f>
        <v>Susanne</v>
      </c>
      <c r="L124">
        <v>66919</v>
      </c>
      <c r="M124" s="2">
        <f>VLOOKUP($L124,Ergebnisliste!$B$49:$K$234,5,FALSE)</f>
        <v>26</v>
      </c>
      <c r="N124" s="2">
        <f>VLOOKUP($L124,Ergebnisliste!$B$49:$K$234,6,FALSE)</f>
        <v>25</v>
      </c>
      <c r="O124" s="2">
        <f>VLOOKUP($L124,Ergebnisliste!$B$49:$K$234,7,FALSE)</f>
        <v>30</v>
      </c>
      <c r="P124" s="2">
        <f>VLOOKUP($L124,Ergebnisliste!$B$49:$K$234,8,FALSE)</f>
        <v>26</v>
      </c>
      <c r="Q124" s="28">
        <f t="shared" si="43"/>
        <v>107</v>
      </c>
    </row>
    <row r="125" spans="1:17" ht="18" thickBot="1">
      <c r="J125" s="18" t="str">
        <f>VLOOKUP(L125,Ergebnisliste!$B$49:$K$234,2,FALSE)</f>
        <v>Wriedt</v>
      </c>
      <c r="K125" s="18" t="str">
        <f>VLOOKUP(L125,Ergebnisliste!$B$49:$K$234,3,FALSE)</f>
        <v>Hans</v>
      </c>
      <c r="L125">
        <v>10260</v>
      </c>
      <c r="M125" s="2">
        <f>VLOOKUP($L125,Ergebnisliste!$B$49:$K$234,5,FALSE)</f>
        <v>24</v>
      </c>
      <c r="N125" s="2">
        <f>VLOOKUP($L125,Ergebnisliste!$B$49:$K$234,6,FALSE)</f>
        <v>25</v>
      </c>
      <c r="O125" s="2">
        <f>VLOOKUP($L125,Ergebnisliste!$B$49:$K$234,7,FALSE)</f>
        <v>25</v>
      </c>
      <c r="P125" s="2">
        <f>VLOOKUP($L125,Ergebnisliste!$B$49:$K$234,8,FALSE)</f>
        <v>23</v>
      </c>
      <c r="Q125" s="28">
        <f t="shared" si="43"/>
        <v>97</v>
      </c>
    </row>
    <row r="126" spans="1:17" ht="18.600000000000001" thickBot="1">
      <c r="M126" s="29">
        <f>SUM(M122:M125)</f>
        <v>95</v>
      </c>
      <c r="N126" s="30">
        <f t="shared" ref="N126:Q126" si="44">SUM(N122:N125)</f>
        <v>95</v>
      </c>
      <c r="O126" s="30">
        <f t="shared" si="44"/>
        <v>101</v>
      </c>
      <c r="P126" s="30">
        <f t="shared" si="44"/>
        <v>103</v>
      </c>
      <c r="Q126" s="31">
        <f t="shared" si="44"/>
        <v>394</v>
      </c>
    </row>
    <row r="128" spans="1:17" ht="15" thickBot="1"/>
    <row r="129" spans="1:17" ht="18" thickBot="1">
      <c r="A129" t="s">
        <v>318</v>
      </c>
      <c r="J129" s="59" t="s">
        <v>419</v>
      </c>
      <c r="K129" s="54"/>
      <c r="L129" s="54"/>
      <c r="M129" s="54"/>
      <c r="N129" s="54"/>
      <c r="O129" s="54"/>
      <c r="P129" s="54"/>
      <c r="Q129" s="55"/>
    </row>
    <row r="130" spans="1:17" ht="17.399999999999999">
      <c r="J130" s="18" t="str">
        <f>VLOOKUP(L130,Ergebnisliste!$B$49:$K$234,2,FALSE)</f>
        <v>Schulz</v>
      </c>
      <c r="K130" s="18" t="str">
        <f>VLOOKUP(L130,Ergebnisliste!$B$49:$K$234,3,FALSE)</f>
        <v>Matthias</v>
      </c>
      <c r="L130">
        <v>43682</v>
      </c>
      <c r="M130" s="2">
        <f>VLOOKUP($L130,Ergebnisliste!$B$49:$K$234,5,FALSE)</f>
        <v>31</v>
      </c>
      <c r="N130" s="2">
        <f>VLOOKUP($L130,Ergebnisliste!$B$49:$K$234,6,FALSE)</f>
        <v>33</v>
      </c>
      <c r="O130" s="2">
        <f>VLOOKUP($L130,Ergebnisliste!$B$49:$K$234,7,FALSE)</f>
        <v>22</v>
      </c>
      <c r="P130" s="2">
        <f>VLOOKUP($L130,Ergebnisliste!$B$49:$K$234,8,FALSE)</f>
        <v>26</v>
      </c>
      <c r="Q130" s="27">
        <f>SUM(M130:P130)</f>
        <v>112</v>
      </c>
    </row>
    <row r="131" spans="1:17" ht="17.399999999999999">
      <c r="J131" s="18" t="str">
        <f>VLOOKUP(L131,Ergebnisliste!$B$49:$K$234,2,FALSE)</f>
        <v>Heublein</v>
      </c>
      <c r="K131" s="18" t="str">
        <f>VLOOKUP(L131,Ergebnisliste!$B$49:$K$234,3,FALSE)</f>
        <v>Silvia</v>
      </c>
      <c r="L131">
        <v>30655</v>
      </c>
      <c r="M131" s="2">
        <f>VLOOKUP($L131,Ergebnisliste!$B$49:$K$234,5,FALSE)</f>
        <v>33</v>
      </c>
      <c r="N131" s="2">
        <f>VLOOKUP($L131,Ergebnisliste!$B$49:$K$234,6,FALSE)</f>
        <v>22</v>
      </c>
      <c r="O131" s="2">
        <f>VLOOKUP($L131,Ergebnisliste!$B$49:$K$234,7,FALSE)</f>
        <v>25</v>
      </c>
      <c r="P131" s="2">
        <f>VLOOKUP($L131,Ergebnisliste!$B$49:$K$234,8,FALSE)</f>
        <v>26</v>
      </c>
      <c r="Q131" s="28">
        <f t="shared" ref="Q131:Q133" si="45">SUM(M131:P131)</f>
        <v>106</v>
      </c>
    </row>
    <row r="132" spans="1:17" ht="17.399999999999999">
      <c r="J132" s="18" t="str">
        <f>VLOOKUP(L132,Ergebnisliste!$B$49:$K$234,2,FALSE)</f>
        <v>Bachmann</v>
      </c>
      <c r="K132" s="18" t="str">
        <f>VLOOKUP(L132,Ergebnisliste!$B$49:$K$234,3,FALSE)</f>
        <v>Peter</v>
      </c>
      <c r="L132">
        <v>29939</v>
      </c>
      <c r="M132" s="2">
        <f>VLOOKUP($L132,Ergebnisliste!$B$49:$K$234,5,FALSE)</f>
        <v>25</v>
      </c>
      <c r="N132" s="2">
        <f>VLOOKUP($L132,Ergebnisliste!$B$49:$K$234,6,FALSE)</f>
        <v>24</v>
      </c>
      <c r="O132" s="2">
        <f>VLOOKUP($L132,Ergebnisliste!$B$49:$K$234,7,FALSE)</f>
        <v>24</v>
      </c>
      <c r="P132" s="2">
        <f>VLOOKUP($L132,Ergebnisliste!$B$49:$K$234,8,FALSE)</f>
        <v>25</v>
      </c>
      <c r="Q132" s="28">
        <f t="shared" si="45"/>
        <v>98</v>
      </c>
    </row>
    <row r="133" spans="1:17" ht="18" thickBot="1">
      <c r="J133" s="18" t="str">
        <f>VLOOKUP(L133,Ergebnisliste!$B$49:$K$234,2,FALSE)</f>
        <v>Hasse</v>
      </c>
      <c r="K133" s="18" t="str">
        <f>VLOOKUP(L133,Ergebnisliste!$B$49:$K$234,3,FALSE)</f>
        <v>Lars</v>
      </c>
      <c r="L133">
        <v>43779</v>
      </c>
      <c r="M133" s="2">
        <f>VLOOKUP($L133,Ergebnisliste!$B$49:$K$234,5,FALSE)</f>
        <v>26</v>
      </c>
      <c r="N133" s="2">
        <f>VLOOKUP($L133,Ergebnisliste!$B$49:$K$234,6,FALSE)</f>
        <v>19</v>
      </c>
      <c r="O133" s="2">
        <f>VLOOKUP($L133,Ergebnisliste!$B$49:$K$234,7,FALSE)</f>
        <v>23</v>
      </c>
      <c r="P133" s="2">
        <f>VLOOKUP($L133,Ergebnisliste!$B$49:$K$234,8,FALSE)</f>
        <v>20</v>
      </c>
      <c r="Q133" s="28">
        <f t="shared" si="45"/>
        <v>88</v>
      </c>
    </row>
    <row r="134" spans="1:17" ht="18.600000000000001" thickBot="1">
      <c r="M134" s="29">
        <f>SUM(M130:M133)</f>
        <v>115</v>
      </c>
      <c r="N134" s="30">
        <f t="shared" ref="N134:Q134" si="46">SUM(N130:N133)</f>
        <v>98</v>
      </c>
      <c r="O134" s="30">
        <f t="shared" si="46"/>
        <v>94</v>
      </c>
      <c r="P134" s="30">
        <f t="shared" si="46"/>
        <v>97</v>
      </c>
      <c r="Q134" s="31">
        <f t="shared" si="46"/>
        <v>404</v>
      </c>
    </row>
    <row r="136" spans="1:17" ht="15" thickBot="1"/>
    <row r="137" spans="1:17" ht="18" thickBot="1">
      <c r="A137" t="s">
        <v>319</v>
      </c>
      <c r="J137" s="59" t="s">
        <v>420</v>
      </c>
      <c r="K137" s="54"/>
      <c r="L137" s="54"/>
      <c r="M137" s="54"/>
      <c r="N137" s="54"/>
      <c r="O137" s="54"/>
      <c r="P137" s="54"/>
      <c r="Q137" s="55"/>
    </row>
    <row r="138" spans="1:17" ht="17.399999999999999">
      <c r="J138" s="18" t="str">
        <f>VLOOKUP(L138,Ergebnisliste!$B$49:$K$234,2,FALSE)</f>
        <v>Bädge</v>
      </c>
      <c r="K138" s="18" t="str">
        <f>VLOOKUP(L138,Ergebnisliste!$B$49:$K$234,3,FALSE)</f>
        <v>Richard</v>
      </c>
      <c r="L138">
        <v>46910</v>
      </c>
      <c r="M138" s="2">
        <v>23</v>
      </c>
      <c r="N138" s="2">
        <f>VLOOKUP($L138,Ergebnisliste!$B$49:$K$234,6,FALSE)</f>
        <v>24</v>
      </c>
      <c r="O138" s="2">
        <f>VLOOKUP($L138,Ergebnisliste!$B$49:$K$234,7,FALSE)</f>
        <v>31</v>
      </c>
      <c r="P138" s="2">
        <f>VLOOKUP($L138,Ergebnisliste!$B$49:$K$234,8,FALSE)</f>
        <v>27</v>
      </c>
      <c r="Q138" s="27">
        <f>SUM(M138:P138)</f>
        <v>105</v>
      </c>
    </row>
    <row r="139" spans="1:17" ht="17.399999999999999">
      <c r="J139" s="18" t="str">
        <f>VLOOKUP(L139,Ergebnisliste!$B$49:$K$234,2,FALSE)</f>
        <v>Vedder</v>
      </c>
      <c r="K139" s="18" t="str">
        <f>VLOOKUP(L139,Ergebnisliste!$B$49:$K$234,3,FALSE)</f>
        <v>Joachim</v>
      </c>
      <c r="L139">
        <v>67936</v>
      </c>
      <c r="M139" s="2">
        <f>VLOOKUP($L139,Ergebnisliste!$B$49:$K$234,5,FALSE)</f>
        <v>23</v>
      </c>
      <c r="N139" s="2">
        <f>VLOOKUP($L139,Ergebnisliste!$B$49:$K$234,6,FALSE)</f>
        <v>21</v>
      </c>
      <c r="O139" s="2">
        <f>VLOOKUP($L139,Ergebnisliste!$B$49:$K$234,7,FALSE)</f>
        <v>26</v>
      </c>
      <c r="P139" s="2">
        <f>VLOOKUP($L139,Ergebnisliste!$B$49:$K$234,8,FALSE)</f>
        <v>24</v>
      </c>
      <c r="Q139" s="28">
        <f t="shared" ref="Q139:Q140" si="47">SUM(M139:P139)</f>
        <v>94</v>
      </c>
    </row>
    <row r="140" spans="1:17" ht="18" thickBot="1">
      <c r="J140" s="18" t="str">
        <f>VLOOKUP(L140,Ergebnisliste!$B$49:$K$234,2,FALSE)</f>
        <v>Peucker</v>
      </c>
      <c r="K140" s="18" t="str">
        <f>VLOOKUP(L140,Ergebnisliste!$B$49:$K$234,3,FALSE)</f>
        <v>Viola</v>
      </c>
      <c r="L140">
        <v>35460</v>
      </c>
      <c r="M140" s="2">
        <f>VLOOKUP($L140,Ergebnisliste!$B$49:$K$234,5,FALSE)</f>
        <v>22</v>
      </c>
      <c r="N140" s="2">
        <f>VLOOKUP($L140,Ergebnisliste!$B$49:$K$234,6,FALSE)</f>
        <v>27</v>
      </c>
      <c r="O140" s="2">
        <f>VLOOKUP($L140,Ergebnisliste!$B$49:$K$234,7,FALSE)</f>
        <v>23</v>
      </c>
      <c r="P140" s="2">
        <f>VLOOKUP($L140,Ergebnisliste!$B$49:$K$234,8,FALSE)</f>
        <v>26</v>
      </c>
      <c r="Q140" s="28">
        <f t="shared" si="47"/>
        <v>98</v>
      </c>
    </row>
    <row r="141" spans="1:17" ht="18" thickBot="1">
      <c r="J141" s="18" t="str">
        <f>VLOOKUP(L141,Ergebnisliste!$B$49:$K$234,2,FALSE)</f>
        <v>Kissinger</v>
      </c>
      <c r="K141" s="18" t="str">
        <f>VLOOKUP(L141,Ergebnisliste!$B$49:$K$234,3,FALSE)</f>
        <v>Frank</v>
      </c>
      <c r="L141">
        <v>67611</v>
      </c>
      <c r="M141" s="2">
        <v>24</v>
      </c>
      <c r="N141" s="2">
        <f>VLOOKUP($L141,Ergebnisliste!$B$49:$K$234,6,FALSE)</f>
        <v>25</v>
      </c>
      <c r="O141" s="2">
        <f>VLOOKUP($L141,Ergebnisliste!$B$49:$K$234,7,FALSE)</f>
        <v>28</v>
      </c>
      <c r="P141" s="2">
        <f>VLOOKUP($L141,Ergebnisliste!$B$49:$K$234,8,FALSE)</f>
        <v>22</v>
      </c>
      <c r="Q141" s="27">
        <f>SUM(M141:P141)</f>
        <v>99</v>
      </c>
    </row>
    <row r="142" spans="1:17" ht="18.600000000000001" thickBot="1">
      <c r="M142" s="29">
        <f>SUM(M138:M141)</f>
        <v>92</v>
      </c>
      <c r="N142" s="30">
        <f t="shared" ref="N142:Q142" si="48">SUM(N138:N141)</f>
        <v>97</v>
      </c>
      <c r="O142" s="30">
        <f t="shared" si="48"/>
        <v>108</v>
      </c>
      <c r="P142" s="30">
        <f t="shared" si="48"/>
        <v>99</v>
      </c>
      <c r="Q142" s="31">
        <f t="shared" si="48"/>
        <v>396</v>
      </c>
    </row>
    <row r="144" spans="1:17" ht="15" thickBot="1"/>
    <row r="145" spans="1:17" ht="18" thickBot="1">
      <c r="A145" t="s">
        <v>414</v>
      </c>
      <c r="J145" s="59" t="s">
        <v>423</v>
      </c>
      <c r="K145" s="54"/>
      <c r="L145" s="54"/>
      <c r="M145" s="54"/>
      <c r="N145" s="54"/>
      <c r="O145" s="54"/>
      <c r="P145" s="54"/>
      <c r="Q145" s="55"/>
    </row>
    <row r="146" spans="1:17" ht="17.399999999999999">
      <c r="J146" s="18" t="str">
        <f>VLOOKUP(L146,Ergebnisliste!$B$49:$K$234,2,FALSE)</f>
        <v>Schäning</v>
      </c>
      <c r="K146" s="18" t="str">
        <f>VLOOKUP(L146,Ergebnisliste!$B$49:$K$234,3,FALSE)</f>
        <v>Sven</v>
      </c>
      <c r="L146">
        <v>66787</v>
      </c>
      <c r="M146" s="2">
        <f>VLOOKUP($L146,Ergebnisliste!$B$49:$K$234,5,FALSE)</f>
        <v>22</v>
      </c>
      <c r="N146" s="2">
        <f>VLOOKUP($L146,Ergebnisliste!$B$49:$K$234,6,FALSE)</f>
        <v>21</v>
      </c>
      <c r="O146" s="2">
        <f>VLOOKUP($L146,Ergebnisliste!$B$49:$K$234,7,FALSE)</f>
        <v>24</v>
      </c>
      <c r="P146" s="2">
        <f>VLOOKUP($L146,Ergebnisliste!$B$49:$K$234,8,FALSE)</f>
        <v>23</v>
      </c>
      <c r="Q146" s="27">
        <f>SUM(M146:P146)</f>
        <v>90</v>
      </c>
    </row>
    <row r="147" spans="1:17" ht="17.399999999999999">
      <c r="J147" s="18" t="str">
        <f>VLOOKUP(L147,Ergebnisliste!$B$49:$K$234,2,FALSE)</f>
        <v>Otten</v>
      </c>
      <c r="K147" s="18" t="str">
        <f>VLOOKUP(L147,Ergebnisliste!$B$49:$K$234,3,FALSE)</f>
        <v>Dirk</v>
      </c>
      <c r="L147">
        <v>29114</v>
      </c>
      <c r="M147" s="2">
        <f>VLOOKUP($L147,Ergebnisliste!$B$49:$K$234,5,FALSE)</f>
        <v>22</v>
      </c>
      <c r="N147" s="2">
        <f>VLOOKUP($L147,Ergebnisliste!$B$49:$K$234,6,FALSE)</f>
        <v>20</v>
      </c>
      <c r="O147" s="2">
        <f>VLOOKUP($L147,Ergebnisliste!$B$49:$K$234,7,FALSE)</f>
        <v>21</v>
      </c>
      <c r="P147" s="2">
        <f>VLOOKUP($L147,Ergebnisliste!$B$49:$K$234,8,FALSE)</f>
        <v>21</v>
      </c>
      <c r="Q147" s="28">
        <f t="shared" ref="Q147:Q149" si="49">SUM(M147:P147)</f>
        <v>84</v>
      </c>
    </row>
    <row r="148" spans="1:17" ht="17.399999999999999">
      <c r="J148" s="18" t="str">
        <f>VLOOKUP(L148,Ergebnisliste!$B$49:$K$234,2,FALSE)</f>
        <v>Otten</v>
      </c>
      <c r="K148" s="18" t="str">
        <f>VLOOKUP(L148,Ergebnisliste!$B$49:$K$234,3,FALSE)</f>
        <v>Sabine</v>
      </c>
      <c r="L148">
        <v>28901</v>
      </c>
      <c r="M148" s="2">
        <f>VLOOKUP($L148,Ergebnisliste!$B$49:$K$234,5,FALSE)</f>
        <v>25</v>
      </c>
      <c r="N148" s="2">
        <f>VLOOKUP($L148,Ergebnisliste!$B$49:$K$234,6,FALSE)</f>
        <v>24</v>
      </c>
      <c r="O148" s="2">
        <f>VLOOKUP($L148,Ergebnisliste!$B$49:$K$234,7,FALSE)</f>
        <v>20</v>
      </c>
      <c r="P148" s="2">
        <f>VLOOKUP($L148,Ergebnisliste!$B$49:$K$234,8,FALSE)</f>
        <v>30</v>
      </c>
      <c r="Q148" s="28">
        <f t="shared" si="49"/>
        <v>99</v>
      </c>
    </row>
    <row r="149" spans="1:17" ht="18" thickBot="1">
      <c r="J149" s="18" t="str">
        <f>VLOOKUP(L149,Ergebnisliste!$B$49:$K$234,2,FALSE)</f>
        <v>Schäning</v>
      </c>
      <c r="K149" s="18" t="str">
        <f>VLOOKUP(L149,Ergebnisliste!$B$49:$K$234,3,FALSE)</f>
        <v>Petra</v>
      </c>
      <c r="L149">
        <v>67243</v>
      </c>
      <c r="M149" s="2">
        <f>VLOOKUP($L149,Ergebnisliste!$B$49:$K$234,5,FALSE)</f>
        <v>32</v>
      </c>
      <c r="N149" s="2">
        <f>VLOOKUP($L149,Ergebnisliste!$B$49:$K$234,6,FALSE)</f>
        <v>25</v>
      </c>
      <c r="O149" s="2">
        <f>VLOOKUP($L149,Ergebnisliste!$B$49:$K$234,7,FALSE)</f>
        <v>27</v>
      </c>
      <c r="P149" s="2">
        <f>VLOOKUP($L149,Ergebnisliste!$B$49:$K$234,8,FALSE)</f>
        <v>31</v>
      </c>
      <c r="Q149" s="28">
        <f t="shared" si="49"/>
        <v>115</v>
      </c>
    </row>
    <row r="150" spans="1:17" ht="18.600000000000001" thickBot="1">
      <c r="M150" s="29">
        <f>SUM(M146:M149)</f>
        <v>101</v>
      </c>
      <c r="N150" s="30">
        <f t="shared" ref="N150:Q150" si="50">SUM(N146:N149)</f>
        <v>90</v>
      </c>
      <c r="O150" s="30">
        <f t="shared" si="50"/>
        <v>92</v>
      </c>
      <c r="P150" s="30">
        <f t="shared" si="50"/>
        <v>105</v>
      </c>
      <c r="Q150" s="31">
        <f t="shared" si="50"/>
        <v>388</v>
      </c>
    </row>
    <row r="152" spans="1:17" ht="15" thickBot="1"/>
    <row r="153" spans="1:17" ht="18" thickBot="1">
      <c r="A153" t="s">
        <v>415</v>
      </c>
      <c r="J153" s="59" t="s">
        <v>424</v>
      </c>
      <c r="K153" s="54"/>
      <c r="L153" s="54"/>
      <c r="M153" s="54"/>
      <c r="N153" s="54"/>
      <c r="O153" s="54"/>
      <c r="P153" s="54"/>
      <c r="Q153" s="55"/>
    </row>
    <row r="154" spans="1:17" ht="17.399999999999999">
      <c r="J154" s="18" t="str">
        <f>VLOOKUP(L154,Ergebnisliste!$B$49:$K$234,2,FALSE)</f>
        <v>Patorra</v>
      </c>
      <c r="K154" s="18" t="str">
        <f>VLOOKUP(L154,Ergebnisliste!$B$49:$K$234,3,FALSE)</f>
        <v>Marcel</v>
      </c>
      <c r="L154">
        <v>35530</v>
      </c>
      <c r="M154" s="2">
        <f>VLOOKUP($L154,Ergebnisliste!$B$49:$K$234,5,FALSE)</f>
        <v>22</v>
      </c>
      <c r="N154" s="2">
        <f>VLOOKUP($L154,Ergebnisliste!$B$49:$K$234,6,FALSE)</f>
        <v>26</v>
      </c>
      <c r="O154" s="2">
        <f>VLOOKUP($L154,Ergebnisliste!$B$49:$K$234,7,FALSE)</f>
        <v>25</v>
      </c>
      <c r="P154" s="2">
        <f>VLOOKUP($L154,Ergebnisliste!$B$49:$K$234,8,FALSE)</f>
        <v>21</v>
      </c>
      <c r="Q154" s="27">
        <f>SUM(M154:P154)</f>
        <v>94</v>
      </c>
    </row>
    <row r="155" spans="1:17" ht="17.399999999999999">
      <c r="J155" s="18" t="str">
        <f>VLOOKUP(L155,Ergebnisliste!$B$49:$K$234,2,FALSE)</f>
        <v>Mylius</v>
      </c>
      <c r="K155" s="18" t="str">
        <f>VLOOKUP(L155,Ergebnisliste!$B$49:$K$234,3,FALSE)</f>
        <v>Uwe</v>
      </c>
      <c r="L155">
        <v>40393</v>
      </c>
      <c r="M155" s="2">
        <f>VLOOKUP($L155,Ergebnisliste!$B$49:$K$234,5,FALSE)</f>
        <v>22</v>
      </c>
      <c r="N155" s="2">
        <f>VLOOKUP($L155,Ergebnisliste!$B$49:$K$234,6,FALSE)</f>
        <v>23</v>
      </c>
      <c r="O155" s="2">
        <f>VLOOKUP($L155,Ergebnisliste!$B$49:$K$234,7,FALSE)</f>
        <v>23</v>
      </c>
      <c r="P155" s="2">
        <f>VLOOKUP($L155,Ergebnisliste!$B$49:$K$234,8,FALSE)</f>
        <v>21</v>
      </c>
      <c r="Q155" s="28">
        <f t="shared" ref="Q155:Q157" si="51">SUM(M155:P155)</f>
        <v>89</v>
      </c>
    </row>
    <row r="156" spans="1:17" ht="17.399999999999999">
      <c r="J156" s="18" t="str">
        <f>VLOOKUP(L156,Ergebnisliste!$B$49:$K$234,2,FALSE)</f>
        <v>Wesselmäcking</v>
      </c>
      <c r="K156" s="18" t="str">
        <f>VLOOKUP(L156,Ergebnisliste!$B$49:$K$234,3,FALSE)</f>
        <v>Volker</v>
      </c>
      <c r="L156">
        <v>43598</v>
      </c>
      <c r="M156" s="2">
        <f>VLOOKUP($L156,Ergebnisliste!$B$49:$K$234,5,FALSE)</f>
        <v>24</v>
      </c>
      <c r="N156" s="2">
        <f>VLOOKUP($L156,Ergebnisliste!$B$49:$K$234,6,FALSE)</f>
        <v>23</v>
      </c>
      <c r="O156" s="2">
        <f>VLOOKUP($L156,Ergebnisliste!$B$49:$K$234,7,FALSE)</f>
        <v>22</v>
      </c>
      <c r="P156" s="2">
        <f>VLOOKUP($L156,Ergebnisliste!$B$49:$K$234,8,FALSE)</f>
        <v>22</v>
      </c>
      <c r="Q156" s="28">
        <f t="shared" si="51"/>
        <v>91</v>
      </c>
    </row>
    <row r="157" spans="1:17" ht="18" thickBot="1">
      <c r="J157" s="18" t="str">
        <f>VLOOKUP(L157,Ergebnisliste!$B$49:$K$234,2,FALSE)</f>
        <v>Lepa</v>
      </c>
      <c r="K157" s="18" t="str">
        <f>VLOOKUP(L157,Ergebnisliste!$B$49:$K$234,3,FALSE)</f>
        <v>Björn</v>
      </c>
      <c r="L157">
        <v>36564</v>
      </c>
      <c r="M157" s="2">
        <f>VLOOKUP($L157,Ergebnisliste!$B$49:$K$234,5,FALSE)</f>
        <v>25</v>
      </c>
      <c r="N157" s="2">
        <f>VLOOKUP($L157,Ergebnisliste!$B$49:$K$234,6,FALSE)</f>
        <v>23</v>
      </c>
      <c r="O157" s="2">
        <f>VLOOKUP($L157,Ergebnisliste!$B$49:$K$234,7,FALSE)</f>
        <v>24</v>
      </c>
      <c r="P157" s="2">
        <f>VLOOKUP($L157,Ergebnisliste!$B$49:$K$234,8,FALSE)</f>
        <v>22</v>
      </c>
      <c r="Q157" s="28">
        <f t="shared" si="51"/>
        <v>94</v>
      </c>
    </row>
    <row r="158" spans="1:17" ht="18.600000000000001" thickBot="1">
      <c r="M158" s="29">
        <f>SUM(M154:M157)</f>
        <v>93</v>
      </c>
      <c r="N158" s="30">
        <f t="shared" ref="N158:Q158" si="52">SUM(N154:N157)</f>
        <v>95</v>
      </c>
      <c r="O158" s="30">
        <f t="shared" si="52"/>
        <v>94</v>
      </c>
      <c r="P158" s="30">
        <f t="shared" si="52"/>
        <v>86</v>
      </c>
      <c r="Q158" s="31">
        <f t="shared" si="52"/>
        <v>368</v>
      </c>
    </row>
    <row r="160" spans="1:17" ht="15" thickBot="1"/>
    <row r="161" spans="1:17" ht="18" thickBot="1">
      <c r="A161" t="s">
        <v>416</v>
      </c>
      <c r="J161" s="53" t="s">
        <v>425</v>
      </c>
      <c r="K161" s="54"/>
      <c r="L161" s="54"/>
      <c r="M161" s="54"/>
      <c r="N161" s="54"/>
      <c r="O161" s="54"/>
      <c r="P161" s="54"/>
      <c r="Q161" s="55"/>
    </row>
    <row r="162" spans="1:17" ht="17.399999999999999">
      <c r="J162" s="18" t="str">
        <f>VLOOKUP(L162,Ergebnisliste!$B$49:$K$234,2,FALSE)</f>
        <v>Hackenberg</v>
      </c>
      <c r="K162" s="18" t="str">
        <f>VLOOKUP(L162,Ergebnisliste!$B$49:$K$234,3,FALSE)</f>
        <v>Willi</v>
      </c>
      <c r="L162">
        <v>37079</v>
      </c>
      <c r="M162" s="2">
        <f>VLOOKUP($L162,Ergebnisliste!$B$49:$K$234,5,FALSE)</f>
        <v>27</v>
      </c>
      <c r="N162" s="2">
        <f>VLOOKUP($L162,Ergebnisliste!$B$49:$K$234,6,FALSE)</f>
        <v>29</v>
      </c>
      <c r="O162" s="2">
        <f>VLOOKUP($L162,Ergebnisliste!$B$49:$K$234,7,FALSE)</f>
        <v>23</v>
      </c>
      <c r="P162" s="2">
        <f>VLOOKUP($L162,Ergebnisliste!$B$49:$K$234,8,FALSE)</f>
        <v>26</v>
      </c>
      <c r="Q162" s="28">
        <f t="shared" ref="Q162" si="53">SUM(M162:P162)</f>
        <v>105</v>
      </c>
    </row>
    <row r="163" spans="1:17" ht="17.399999999999999">
      <c r="J163" s="18" t="str">
        <f>VLOOKUP(L163,Ergebnisliste!$B$49:$K$234,2,FALSE)</f>
        <v>Nelles</v>
      </c>
      <c r="K163" s="18" t="str">
        <f>VLOOKUP(L163,Ergebnisliste!$B$49:$K$234,3,FALSE)</f>
        <v>Benjamin</v>
      </c>
      <c r="L163">
        <v>66360</v>
      </c>
      <c r="M163" s="2">
        <f>VLOOKUP($L163,Ergebnisliste!$B$49:$K$234,5,FALSE)</f>
        <v>29</v>
      </c>
      <c r="N163" s="2">
        <f>VLOOKUP($L163,Ergebnisliste!$B$49:$K$234,6,FALSE)</f>
        <v>25</v>
      </c>
      <c r="O163" s="2">
        <f>VLOOKUP($L163,Ergebnisliste!$B$49:$K$234,7,FALSE)</f>
        <v>25</v>
      </c>
      <c r="P163" s="2">
        <f>VLOOKUP($L163,Ergebnisliste!$B$49:$K$234,8,FALSE)</f>
        <v>20</v>
      </c>
      <c r="Q163" s="28">
        <f t="shared" ref="Q163:Q165" si="54">SUM(M163:P163)</f>
        <v>99</v>
      </c>
    </row>
    <row r="164" spans="1:17" ht="17.399999999999999">
      <c r="J164" s="18" t="str">
        <f>VLOOKUP(L164,Ergebnisliste!$B$49:$K$234,2,FALSE)</f>
        <v>Heiliger</v>
      </c>
      <c r="K164" s="18" t="str">
        <f>VLOOKUP(L164,Ergebnisliste!$B$49:$K$234,3,FALSE)</f>
        <v>Ursula</v>
      </c>
      <c r="L164">
        <v>28904</v>
      </c>
      <c r="M164" s="2">
        <f>VLOOKUP($L164,Ergebnisliste!$B$49:$K$234,5,FALSE)</f>
        <v>25</v>
      </c>
      <c r="N164" s="2">
        <f>VLOOKUP($L164,Ergebnisliste!$B$49:$K$234,6,FALSE)</f>
        <v>24</v>
      </c>
      <c r="O164" s="2">
        <f>VLOOKUP($L164,Ergebnisliste!$B$49:$K$234,7,FALSE)</f>
        <v>25</v>
      </c>
      <c r="P164" s="2">
        <f>VLOOKUP($L164,Ergebnisliste!$B$49:$K$234,8,FALSE)</f>
        <v>29</v>
      </c>
      <c r="Q164" s="28">
        <f t="shared" si="54"/>
        <v>103</v>
      </c>
    </row>
    <row r="165" spans="1:17" ht="18" thickBot="1">
      <c r="J165" s="18" t="str">
        <f>VLOOKUP(L165,Ergebnisliste!$B$49:$K$234,2,FALSE)</f>
        <v>Krost</v>
      </c>
      <c r="K165" s="18" t="str">
        <f>VLOOKUP(L165,Ergebnisliste!$B$49:$K$234,3,FALSE)</f>
        <v>Dietger</v>
      </c>
      <c r="L165">
        <v>17986</v>
      </c>
      <c r="M165" s="2">
        <f>VLOOKUP($L165,Ergebnisliste!$B$49:$K$234,5,FALSE)</f>
        <v>26</v>
      </c>
      <c r="N165" s="2">
        <f>VLOOKUP($L165,Ergebnisliste!$B$49:$K$234,6,FALSE)</f>
        <v>23</v>
      </c>
      <c r="O165" s="2">
        <f>VLOOKUP($L165,Ergebnisliste!$B$49:$K$234,7,FALSE)</f>
        <v>23</v>
      </c>
      <c r="P165" s="2">
        <f>VLOOKUP($L165,Ergebnisliste!$B$49:$K$234,8,FALSE)</f>
        <v>23</v>
      </c>
      <c r="Q165" s="28">
        <f t="shared" si="54"/>
        <v>95</v>
      </c>
    </row>
    <row r="166" spans="1:17" ht="18.600000000000001" thickBot="1">
      <c r="M166" s="29">
        <f>SUM(M162:M165)</f>
        <v>107</v>
      </c>
      <c r="N166" s="30">
        <f t="shared" ref="N166:Q166" si="55">SUM(N162:N165)</f>
        <v>101</v>
      </c>
      <c r="O166" s="30">
        <f t="shared" si="55"/>
        <v>96</v>
      </c>
      <c r="P166" s="30">
        <f t="shared" si="55"/>
        <v>98</v>
      </c>
      <c r="Q166" s="31">
        <f t="shared" si="55"/>
        <v>402</v>
      </c>
    </row>
  </sheetData>
  <conditionalFormatting sqref="M2:P5">
    <cfRule type="cellIs" dxfId="62" priority="117" operator="between">
      <formula>18</formula>
      <formula>19</formula>
    </cfRule>
    <cfRule type="cellIs" dxfId="61" priority="116" operator="between">
      <formula>20</formula>
      <formula>24</formula>
    </cfRule>
    <cfRule type="cellIs" dxfId="60" priority="115" operator="between">
      <formula>25</formula>
      <formula>29</formula>
    </cfRule>
  </conditionalFormatting>
  <conditionalFormatting sqref="M10:P13">
    <cfRule type="cellIs" dxfId="59" priority="114" operator="between">
      <formula>18</formula>
      <formula>19</formula>
    </cfRule>
    <cfRule type="cellIs" dxfId="58" priority="113" operator="between">
      <formula>20</formula>
      <formula>24</formula>
    </cfRule>
    <cfRule type="cellIs" dxfId="57" priority="112" operator="between">
      <formula>25</formula>
      <formula>29</formula>
    </cfRule>
  </conditionalFormatting>
  <conditionalFormatting sqref="M18:P21">
    <cfRule type="cellIs" dxfId="56" priority="111" operator="between">
      <formula>18</formula>
      <formula>19</formula>
    </cfRule>
    <cfRule type="cellIs" dxfId="55" priority="110" operator="between">
      <formula>20</formula>
      <formula>24</formula>
    </cfRule>
    <cfRule type="cellIs" dxfId="54" priority="109" operator="between">
      <formula>25</formula>
      <formula>29</formula>
    </cfRule>
  </conditionalFormatting>
  <conditionalFormatting sqref="M26:P29">
    <cfRule type="cellIs" dxfId="53" priority="108" operator="between">
      <formula>18</formula>
      <formula>19</formula>
    </cfRule>
    <cfRule type="cellIs" dxfId="52" priority="107" operator="between">
      <formula>20</formula>
      <formula>24</formula>
    </cfRule>
    <cfRule type="cellIs" dxfId="51" priority="106" operator="between">
      <formula>25</formula>
      <formula>29</formula>
    </cfRule>
  </conditionalFormatting>
  <conditionalFormatting sqref="M34:P37">
    <cfRule type="cellIs" dxfId="50" priority="105" operator="between">
      <formula>18</formula>
      <formula>19</formula>
    </cfRule>
    <cfRule type="cellIs" dxfId="49" priority="104" operator="between">
      <formula>20</formula>
      <formula>24</formula>
    </cfRule>
    <cfRule type="cellIs" dxfId="48" priority="103" operator="between">
      <formula>25</formula>
      <formula>29</formula>
    </cfRule>
  </conditionalFormatting>
  <conditionalFormatting sqref="M42:P45">
    <cfRule type="cellIs" dxfId="47" priority="102" operator="between">
      <formula>18</formula>
      <formula>19</formula>
    </cfRule>
    <cfRule type="cellIs" dxfId="46" priority="101" operator="between">
      <formula>20</formula>
      <formula>24</formula>
    </cfRule>
    <cfRule type="cellIs" dxfId="45" priority="100" operator="between">
      <formula>25</formula>
      <formula>29</formula>
    </cfRule>
  </conditionalFormatting>
  <conditionalFormatting sqref="M50:P53">
    <cfRule type="cellIs" dxfId="44" priority="57" operator="between">
      <formula>18</formula>
      <formula>19</formula>
    </cfRule>
    <cfRule type="cellIs" dxfId="43" priority="56" operator="between">
      <formula>20</formula>
      <formula>24</formula>
    </cfRule>
    <cfRule type="cellIs" dxfId="42" priority="55" operator="between">
      <formula>25</formula>
      <formula>29</formula>
    </cfRule>
  </conditionalFormatting>
  <conditionalFormatting sqref="M58:P61">
    <cfRule type="cellIs" dxfId="41" priority="54" operator="between">
      <formula>18</formula>
      <formula>19</formula>
    </cfRule>
    <cfRule type="cellIs" dxfId="40" priority="53" operator="between">
      <formula>20</formula>
      <formula>24</formula>
    </cfRule>
    <cfRule type="cellIs" dxfId="39" priority="52" operator="between">
      <formula>25</formula>
      <formula>29</formula>
    </cfRule>
  </conditionalFormatting>
  <conditionalFormatting sqref="M66:P69">
    <cfRule type="cellIs" dxfId="38" priority="48" operator="between">
      <formula>18</formula>
      <formula>19</formula>
    </cfRule>
    <cfRule type="cellIs" dxfId="37" priority="47" operator="between">
      <formula>20</formula>
      <formula>24</formula>
    </cfRule>
    <cfRule type="cellIs" dxfId="36" priority="46" operator="between">
      <formula>25</formula>
      <formula>29</formula>
    </cfRule>
  </conditionalFormatting>
  <conditionalFormatting sqref="M74:P77">
    <cfRule type="cellIs" dxfId="35" priority="45" operator="between">
      <formula>18</formula>
      <formula>19</formula>
    </cfRule>
    <cfRule type="cellIs" dxfId="34" priority="44" operator="between">
      <formula>20</formula>
      <formula>24</formula>
    </cfRule>
    <cfRule type="cellIs" dxfId="33" priority="43" operator="between">
      <formula>25</formula>
      <formula>29</formula>
    </cfRule>
  </conditionalFormatting>
  <conditionalFormatting sqref="M82:P85">
    <cfRule type="cellIs" dxfId="32" priority="42" operator="between">
      <formula>18</formula>
      <formula>19</formula>
    </cfRule>
    <cfRule type="cellIs" dxfId="31" priority="41" operator="between">
      <formula>20</formula>
      <formula>24</formula>
    </cfRule>
    <cfRule type="cellIs" dxfId="30" priority="40" operator="between">
      <formula>25</formula>
      <formula>29</formula>
    </cfRule>
  </conditionalFormatting>
  <conditionalFormatting sqref="M90:P93">
    <cfRule type="cellIs" dxfId="29" priority="37" operator="between">
      <formula>25</formula>
      <formula>29</formula>
    </cfRule>
    <cfRule type="cellIs" dxfId="28" priority="38" operator="between">
      <formula>20</formula>
      <formula>24</formula>
    </cfRule>
    <cfRule type="cellIs" dxfId="27" priority="39" operator="between">
      <formula>18</formula>
      <formula>19</formula>
    </cfRule>
  </conditionalFormatting>
  <conditionalFormatting sqref="M98:P101">
    <cfRule type="cellIs" dxfId="26" priority="36" operator="between">
      <formula>18</formula>
      <formula>19</formula>
    </cfRule>
    <cfRule type="cellIs" dxfId="25" priority="35" operator="between">
      <formula>20</formula>
      <formula>24</formula>
    </cfRule>
    <cfRule type="cellIs" dxfId="24" priority="34" operator="between">
      <formula>25</formula>
      <formula>29</formula>
    </cfRule>
  </conditionalFormatting>
  <conditionalFormatting sqref="M106:P109">
    <cfRule type="cellIs" dxfId="23" priority="33" operator="between">
      <formula>18</formula>
      <formula>19</formula>
    </cfRule>
    <cfRule type="cellIs" dxfId="22" priority="32" operator="between">
      <formula>20</formula>
      <formula>24</formula>
    </cfRule>
    <cfRule type="cellIs" dxfId="21" priority="31" operator="between">
      <formula>25</formula>
      <formula>29</formula>
    </cfRule>
  </conditionalFormatting>
  <conditionalFormatting sqref="M114:P117">
    <cfRule type="cellIs" dxfId="20" priority="30" operator="between">
      <formula>18</formula>
      <formula>19</formula>
    </cfRule>
    <cfRule type="cellIs" dxfId="19" priority="29" operator="between">
      <formula>20</formula>
      <formula>24</formula>
    </cfRule>
    <cfRule type="cellIs" dxfId="18" priority="28" operator="between">
      <formula>25</formula>
      <formula>29</formula>
    </cfRule>
  </conditionalFormatting>
  <conditionalFormatting sqref="M122:P125">
    <cfRule type="cellIs" dxfId="17" priority="27" operator="between">
      <formula>18</formula>
      <formula>19</formula>
    </cfRule>
    <cfRule type="cellIs" dxfId="16" priority="26" operator="between">
      <formula>20</formula>
      <formula>24</formula>
    </cfRule>
    <cfRule type="cellIs" dxfId="15" priority="25" operator="between">
      <formula>25</formula>
      <formula>29</formula>
    </cfRule>
  </conditionalFormatting>
  <conditionalFormatting sqref="M130:P133">
    <cfRule type="cellIs" dxfId="14" priority="24" operator="between">
      <formula>18</formula>
      <formula>19</formula>
    </cfRule>
    <cfRule type="cellIs" dxfId="13" priority="23" operator="between">
      <formula>20</formula>
      <formula>24</formula>
    </cfRule>
    <cfRule type="cellIs" dxfId="12" priority="22" operator="between">
      <formula>25</formula>
      <formula>29</formula>
    </cfRule>
  </conditionalFormatting>
  <conditionalFormatting sqref="M138:P141">
    <cfRule type="cellIs" dxfId="11" priority="2" operator="between">
      <formula>20</formula>
      <formula>24</formula>
    </cfRule>
    <cfRule type="cellIs" dxfId="10" priority="1" operator="between">
      <formula>25</formula>
      <formula>29</formula>
    </cfRule>
    <cfRule type="cellIs" dxfId="9" priority="3" operator="between">
      <formula>18</formula>
      <formula>19</formula>
    </cfRule>
  </conditionalFormatting>
  <conditionalFormatting sqref="M146:P149">
    <cfRule type="cellIs" dxfId="8" priority="14" operator="between">
      <formula>20</formula>
      <formula>24</formula>
    </cfRule>
    <cfRule type="cellIs" dxfId="7" priority="13" operator="between">
      <formula>25</formula>
      <formula>29</formula>
    </cfRule>
    <cfRule type="cellIs" dxfId="6" priority="15" operator="between">
      <formula>18</formula>
      <formula>19</formula>
    </cfRule>
  </conditionalFormatting>
  <conditionalFormatting sqref="M154:P157">
    <cfRule type="cellIs" dxfId="5" priority="12" operator="between">
      <formula>18</formula>
      <formula>19</formula>
    </cfRule>
    <cfRule type="cellIs" dxfId="4" priority="11" operator="between">
      <formula>20</formula>
      <formula>24</formula>
    </cfRule>
    <cfRule type="cellIs" dxfId="3" priority="10" operator="between">
      <formula>25</formula>
      <formula>29</formula>
    </cfRule>
  </conditionalFormatting>
  <conditionalFormatting sqref="M162:P165">
    <cfRule type="cellIs" dxfId="2" priority="6" operator="between">
      <formula>18</formula>
      <formula>19</formula>
    </cfRule>
    <cfRule type="cellIs" dxfId="1" priority="5" operator="between">
      <formula>20</formula>
      <formula>24</formula>
    </cfRule>
    <cfRule type="cellIs" dxfId="0" priority="4" operator="between">
      <formula>25</formula>
      <formula>29</formula>
    </cfRule>
  </conditionalFormatting>
  <pageMargins left="0.7" right="0.7" top="0.78740157499999996" bottom="0.78740157499999996" header="0.3" footer="0.3"/>
  <pageSetup paperSize="9" scale="75" orientation="portrait" verticalDpi="300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zoomScaleNormal="100" workbookViewId="0">
      <selection activeCell="H20" sqref="H20"/>
    </sheetView>
  </sheetViews>
  <sheetFormatPr baseColWidth="10" defaultColWidth="11.44140625" defaultRowHeight="14.4"/>
  <cols>
    <col min="1" max="1" width="6.33203125" bestFit="1" customWidth="1"/>
    <col min="2" max="2" width="31.33203125" bestFit="1" customWidth="1"/>
    <col min="3" max="11" width="5.44140625" style="44" customWidth="1"/>
    <col min="12" max="12" width="5.5546875" style="44" bestFit="1" customWidth="1"/>
    <col min="13" max="13" width="8.6640625" style="44" bestFit="1" customWidth="1"/>
  </cols>
  <sheetData>
    <row r="1" spans="1:13">
      <c r="A1" s="33"/>
      <c r="B1" s="33"/>
      <c r="C1" s="36" t="s">
        <v>104</v>
      </c>
      <c r="D1" s="36" t="s">
        <v>105</v>
      </c>
      <c r="E1" s="36" t="s">
        <v>106</v>
      </c>
      <c r="F1" s="36" t="s">
        <v>107</v>
      </c>
      <c r="G1" s="36" t="s">
        <v>108</v>
      </c>
      <c r="H1" s="36" t="s">
        <v>109</v>
      </c>
      <c r="I1" s="36" t="s">
        <v>110</v>
      </c>
      <c r="J1" s="36" t="s">
        <v>111</v>
      </c>
      <c r="K1" s="36" t="s">
        <v>112</v>
      </c>
      <c r="L1" s="37" t="s">
        <v>113</v>
      </c>
      <c r="M1" s="41" t="s">
        <v>114</v>
      </c>
    </row>
    <row r="2" spans="1:13" ht="15.6">
      <c r="A2" s="34" t="s">
        <v>71</v>
      </c>
      <c r="B2" s="34" t="s">
        <v>115</v>
      </c>
      <c r="C2" s="36"/>
      <c r="D2" s="36">
        <v>1</v>
      </c>
      <c r="E2" s="36">
        <v>2</v>
      </c>
      <c r="F2" s="36">
        <v>2</v>
      </c>
      <c r="G2" s="36">
        <v>4</v>
      </c>
      <c r="H2" s="36">
        <v>2</v>
      </c>
      <c r="I2" s="36"/>
      <c r="J2" s="36"/>
      <c r="K2" s="36"/>
      <c r="L2" s="36"/>
      <c r="M2" s="42">
        <f>SUM(D2:L2)</f>
        <v>11</v>
      </c>
    </row>
    <row r="3" spans="1:13" ht="15.6">
      <c r="A3" s="34" t="s">
        <v>64</v>
      </c>
      <c r="B3" s="34" t="s">
        <v>116</v>
      </c>
      <c r="C3" s="36"/>
      <c r="D3" s="36">
        <v>1</v>
      </c>
      <c r="E3" s="36">
        <v>1</v>
      </c>
      <c r="F3" s="36"/>
      <c r="G3" s="36"/>
      <c r="H3" s="36"/>
      <c r="I3" s="36"/>
      <c r="J3" s="36"/>
      <c r="K3" s="36"/>
      <c r="L3" s="36"/>
      <c r="M3" s="42">
        <f t="shared" ref="M3:M33" si="0">SUM(D3:L3)</f>
        <v>2</v>
      </c>
    </row>
    <row r="4" spans="1:13" ht="15.6">
      <c r="A4" s="34" t="s">
        <v>60</v>
      </c>
      <c r="B4" s="34" t="s">
        <v>1</v>
      </c>
      <c r="C4" s="36">
        <v>1</v>
      </c>
      <c r="D4" s="36">
        <v>1</v>
      </c>
      <c r="E4" s="36"/>
      <c r="F4" s="36">
        <v>2</v>
      </c>
      <c r="G4" s="36">
        <v>2</v>
      </c>
      <c r="H4" s="36">
        <v>9</v>
      </c>
      <c r="I4" s="36"/>
      <c r="J4" s="36"/>
      <c r="K4" s="36"/>
      <c r="L4" s="36"/>
      <c r="M4" s="42">
        <f t="shared" si="0"/>
        <v>14</v>
      </c>
    </row>
    <row r="5" spans="1:13" ht="15.6">
      <c r="A5" s="34" t="s">
        <v>13</v>
      </c>
      <c r="B5" s="34" t="s">
        <v>117</v>
      </c>
      <c r="C5" s="36"/>
      <c r="D5" s="36">
        <v>2</v>
      </c>
      <c r="E5" s="36"/>
      <c r="F5" s="36">
        <v>3</v>
      </c>
      <c r="G5" s="36">
        <v>3</v>
      </c>
      <c r="H5" s="36">
        <v>5</v>
      </c>
      <c r="I5" s="36"/>
      <c r="J5" s="36"/>
      <c r="K5" s="36"/>
      <c r="L5" s="36"/>
      <c r="M5" s="42">
        <f t="shared" si="0"/>
        <v>13</v>
      </c>
    </row>
    <row r="6" spans="1:13" ht="15.6">
      <c r="A6" s="34" t="s">
        <v>9</v>
      </c>
      <c r="B6" s="34" t="s">
        <v>118</v>
      </c>
      <c r="C6" s="36">
        <v>1</v>
      </c>
      <c r="D6" s="36">
        <v>3</v>
      </c>
      <c r="E6" s="36"/>
      <c r="F6" s="36"/>
      <c r="G6" s="36"/>
      <c r="H6" s="36">
        <v>1</v>
      </c>
      <c r="I6" s="36"/>
      <c r="J6" s="36"/>
      <c r="K6" s="36"/>
      <c r="L6" s="36"/>
      <c r="M6" s="42">
        <f t="shared" si="0"/>
        <v>4</v>
      </c>
    </row>
    <row r="7" spans="1:13" ht="15.6">
      <c r="A7" s="34" t="s">
        <v>46</v>
      </c>
      <c r="B7" s="35" t="s">
        <v>119</v>
      </c>
      <c r="C7" s="36"/>
      <c r="D7" s="36">
        <v>2</v>
      </c>
      <c r="E7" s="36"/>
      <c r="F7" s="36"/>
      <c r="G7" s="36">
        <v>2</v>
      </c>
      <c r="H7" s="36"/>
      <c r="I7" s="36"/>
      <c r="J7" s="36"/>
      <c r="K7" s="36"/>
      <c r="L7" s="36"/>
      <c r="M7" s="42">
        <f t="shared" si="0"/>
        <v>4</v>
      </c>
    </row>
    <row r="8" spans="1:13" ht="15.6">
      <c r="A8" s="34" t="s">
        <v>67</v>
      </c>
      <c r="B8" s="34" t="s">
        <v>120</v>
      </c>
      <c r="C8" s="36"/>
      <c r="D8" s="36"/>
      <c r="E8" s="36"/>
      <c r="F8" s="36">
        <v>1</v>
      </c>
      <c r="G8" s="36"/>
      <c r="H8" s="36">
        <v>1</v>
      </c>
      <c r="I8" s="36"/>
      <c r="J8" s="36"/>
      <c r="K8" s="36"/>
      <c r="L8" s="36"/>
      <c r="M8" s="42">
        <f t="shared" si="0"/>
        <v>2</v>
      </c>
    </row>
    <row r="9" spans="1:13" ht="15.6">
      <c r="A9" s="34" t="s">
        <v>66</v>
      </c>
      <c r="B9" s="34" t="s">
        <v>121</v>
      </c>
      <c r="C9" s="36"/>
      <c r="D9" s="36"/>
      <c r="E9" s="36"/>
      <c r="F9" s="36">
        <v>2</v>
      </c>
      <c r="G9" s="36"/>
      <c r="H9" s="36">
        <v>2</v>
      </c>
      <c r="I9" s="36"/>
      <c r="J9" s="36"/>
      <c r="K9" s="36"/>
      <c r="L9" s="36"/>
      <c r="M9" s="42">
        <f t="shared" si="0"/>
        <v>4</v>
      </c>
    </row>
    <row r="10" spans="1:13" ht="15.6">
      <c r="A10" s="34" t="s">
        <v>14</v>
      </c>
      <c r="B10" s="34" t="s">
        <v>122</v>
      </c>
      <c r="C10" s="36"/>
      <c r="D10" s="36"/>
      <c r="E10" s="36"/>
      <c r="F10" s="36"/>
      <c r="G10" s="36">
        <v>1</v>
      </c>
      <c r="H10" s="36">
        <v>1</v>
      </c>
      <c r="I10" s="36"/>
      <c r="J10" s="36"/>
      <c r="K10" s="36"/>
      <c r="L10" s="36"/>
      <c r="M10" s="42">
        <f t="shared" si="0"/>
        <v>2</v>
      </c>
    </row>
    <row r="11" spans="1:13" ht="15.6">
      <c r="A11" s="34" t="s">
        <v>8</v>
      </c>
      <c r="B11" s="34" t="s">
        <v>123</v>
      </c>
      <c r="C11" s="36">
        <v>1</v>
      </c>
      <c r="D11" s="36"/>
      <c r="E11" s="36">
        <v>1</v>
      </c>
      <c r="F11" s="36">
        <v>1</v>
      </c>
      <c r="G11" s="36">
        <v>3</v>
      </c>
      <c r="H11" s="36">
        <v>4</v>
      </c>
      <c r="I11" s="36"/>
      <c r="J11" s="36"/>
      <c r="K11" s="36"/>
      <c r="L11" s="36"/>
      <c r="M11" s="42">
        <f t="shared" si="0"/>
        <v>9</v>
      </c>
    </row>
    <row r="12" spans="1:13" ht="15.6">
      <c r="A12" s="34" t="s">
        <v>69</v>
      </c>
      <c r="B12" s="34" t="s">
        <v>124</v>
      </c>
      <c r="C12" s="36">
        <v>1</v>
      </c>
      <c r="D12" s="36">
        <v>3</v>
      </c>
      <c r="E12" s="36"/>
      <c r="F12" s="36"/>
      <c r="G12" s="36">
        <v>2</v>
      </c>
      <c r="H12" s="36">
        <v>1</v>
      </c>
      <c r="I12" s="36"/>
      <c r="J12" s="36"/>
      <c r="K12" s="36"/>
      <c r="L12" s="36"/>
      <c r="M12" s="42">
        <f t="shared" si="0"/>
        <v>6</v>
      </c>
    </row>
    <row r="13" spans="1:13" ht="15.6">
      <c r="A13" s="34" t="s">
        <v>6</v>
      </c>
      <c r="B13" s="34" t="s">
        <v>125</v>
      </c>
      <c r="C13" s="36"/>
      <c r="D13" s="36"/>
      <c r="E13" s="36"/>
      <c r="F13" s="36">
        <v>1</v>
      </c>
      <c r="G13" s="36">
        <v>1</v>
      </c>
      <c r="H13" s="36">
        <v>1</v>
      </c>
      <c r="I13" s="36"/>
      <c r="J13" s="36"/>
      <c r="K13" s="36"/>
      <c r="L13" s="36"/>
      <c r="M13" s="42">
        <f t="shared" si="0"/>
        <v>3</v>
      </c>
    </row>
    <row r="14" spans="1:13" ht="15.6">
      <c r="A14" s="34" t="s">
        <v>76</v>
      </c>
      <c r="B14" s="34" t="s">
        <v>126</v>
      </c>
      <c r="C14" s="36"/>
      <c r="D14" s="36"/>
      <c r="E14" s="36"/>
      <c r="F14" s="36"/>
      <c r="G14" s="36"/>
      <c r="H14" s="36">
        <v>1</v>
      </c>
      <c r="I14" s="36"/>
      <c r="J14" s="36"/>
      <c r="K14" s="36"/>
      <c r="L14" s="36"/>
      <c r="M14" s="42">
        <f t="shared" si="0"/>
        <v>1</v>
      </c>
    </row>
    <row r="15" spans="1:13" ht="15.6">
      <c r="A15" s="34" t="s">
        <v>56</v>
      </c>
      <c r="B15" s="34" t="s">
        <v>127</v>
      </c>
      <c r="C15" s="36"/>
      <c r="D15" s="36">
        <v>2</v>
      </c>
      <c r="E15" s="36"/>
      <c r="F15" s="36"/>
      <c r="G15" s="36"/>
      <c r="H15" s="36"/>
      <c r="I15" s="36"/>
      <c r="J15" s="36"/>
      <c r="K15" s="36"/>
      <c r="L15" s="36"/>
      <c r="M15" s="42">
        <f t="shared" si="0"/>
        <v>2</v>
      </c>
    </row>
    <row r="16" spans="1:13" ht="15.6">
      <c r="A16" s="34" t="s">
        <v>323</v>
      </c>
      <c r="B16" s="34" t="s">
        <v>128</v>
      </c>
      <c r="C16" s="36"/>
      <c r="D16" s="36">
        <v>1</v>
      </c>
      <c r="E16" s="36"/>
      <c r="F16" s="36"/>
      <c r="G16" s="36">
        <v>1</v>
      </c>
      <c r="H16" s="36"/>
      <c r="I16" s="36"/>
      <c r="J16" s="36"/>
      <c r="K16" s="36"/>
      <c r="L16" s="36"/>
      <c r="M16" s="42">
        <f t="shared" si="0"/>
        <v>2</v>
      </c>
    </row>
    <row r="17" spans="1:13" ht="15.6">
      <c r="A17" s="34" t="s">
        <v>52</v>
      </c>
      <c r="B17" s="34" t="s">
        <v>322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2">
        <f t="shared" si="0"/>
        <v>0</v>
      </c>
    </row>
    <row r="18" spans="1:13" ht="15.6">
      <c r="A18" s="34" t="s">
        <v>272</v>
      </c>
      <c r="B18" s="34" t="s">
        <v>320</v>
      </c>
      <c r="C18" s="36"/>
      <c r="D18" s="36">
        <v>2</v>
      </c>
      <c r="E18" s="36"/>
      <c r="F18" s="36"/>
      <c r="G18" s="36"/>
      <c r="H18" s="36">
        <v>2</v>
      </c>
      <c r="I18" s="36"/>
      <c r="J18" s="36"/>
      <c r="K18" s="36"/>
      <c r="L18" s="36"/>
      <c r="M18" s="42">
        <f t="shared" si="0"/>
        <v>4</v>
      </c>
    </row>
    <row r="19" spans="1:13" ht="15.6">
      <c r="A19" s="34" t="s">
        <v>47</v>
      </c>
      <c r="B19" s="34" t="s">
        <v>103</v>
      </c>
      <c r="C19" s="36"/>
      <c r="D19" s="36">
        <v>1</v>
      </c>
      <c r="E19" s="36"/>
      <c r="F19" s="36"/>
      <c r="G19" s="36"/>
      <c r="H19" s="36">
        <v>2</v>
      </c>
      <c r="I19" s="36"/>
      <c r="J19" s="36"/>
      <c r="K19" s="36"/>
      <c r="L19" s="36"/>
      <c r="M19" s="42">
        <f t="shared" si="0"/>
        <v>3</v>
      </c>
    </row>
    <row r="20" spans="1:13" ht="15.6">
      <c r="A20" s="34" t="s">
        <v>49</v>
      </c>
      <c r="B20" s="35" t="s">
        <v>129</v>
      </c>
      <c r="C20" s="36"/>
      <c r="D20" s="36">
        <v>1</v>
      </c>
      <c r="E20" s="36"/>
      <c r="F20" s="36"/>
      <c r="G20" s="36"/>
      <c r="H20" s="36"/>
      <c r="I20" s="36"/>
      <c r="J20" s="36"/>
      <c r="K20" s="36"/>
      <c r="L20" s="36"/>
      <c r="M20" s="42">
        <f t="shared" si="0"/>
        <v>1</v>
      </c>
    </row>
    <row r="21" spans="1:13" ht="15.6">
      <c r="A21" s="34" t="s">
        <v>16</v>
      </c>
      <c r="B21" s="34" t="s">
        <v>130</v>
      </c>
      <c r="C21" s="36"/>
      <c r="D21" s="36">
        <v>2</v>
      </c>
      <c r="E21" s="36"/>
      <c r="F21" s="36"/>
      <c r="G21" s="36">
        <v>2</v>
      </c>
      <c r="H21" s="36">
        <v>4</v>
      </c>
      <c r="I21" s="36"/>
      <c r="J21" s="36"/>
      <c r="K21" s="36"/>
      <c r="L21" s="36"/>
      <c r="M21" s="42">
        <f t="shared" si="0"/>
        <v>8</v>
      </c>
    </row>
    <row r="22" spans="1:13" ht="15.6">
      <c r="A22" s="34" t="s">
        <v>15</v>
      </c>
      <c r="B22" s="34" t="s">
        <v>131</v>
      </c>
      <c r="C22" s="36"/>
      <c r="D22" s="36">
        <v>1</v>
      </c>
      <c r="E22" s="36"/>
      <c r="F22" s="36">
        <v>1</v>
      </c>
      <c r="G22" s="36">
        <v>2</v>
      </c>
      <c r="H22" s="36">
        <v>1</v>
      </c>
      <c r="I22" s="36"/>
      <c r="J22" s="36"/>
      <c r="K22" s="36">
        <v>1</v>
      </c>
      <c r="L22" s="36"/>
      <c r="M22" s="42">
        <f t="shared" si="0"/>
        <v>6</v>
      </c>
    </row>
    <row r="23" spans="1:13" ht="15.6">
      <c r="A23" s="34" t="s">
        <v>435</v>
      </c>
      <c r="B23" s="35" t="s">
        <v>436</v>
      </c>
      <c r="C23" s="36"/>
      <c r="D23" s="36">
        <v>1</v>
      </c>
      <c r="E23" s="36"/>
      <c r="F23" s="36"/>
      <c r="G23" s="36"/>
      <c r="H23" s="36"/>
      <c r="I23" s="36"/>
      <c r="J23" s="36"/>
      <c r="K23" s="36"/>
      <c r="L23" s="36"/>
      <c r="M23" s="42">
        <f t="shared" si="0"/>
        <v>1</v>
      </c>
    </row>
    <row r="24" spans="1:13" ht="15.6">
      <c r="A24" s="34" t="s">
        <v>132</v>
      </c>
      <c r="B24" s="35" t="s">
        <v>133</v>
      </c>
      <c r="C24" s="36"/>
      <c r="D24" s="36"/>
      <c r="E24" s="36"/>
      <c r="F24" s="36"/>
      <c r="G24" s="36">
        <v>2</v>
      </c>
      <c r="H24" s="36">
        <v>1</v>
      </c>
      <c r="I24" s="36"/>
      <c r="J24" s="36"/>
      <c r="K24" s="36"/>
      <c r="L24" s="36"/>
      <c r="M24" s="42">
        <f t="shared" si="0"/>
        <v>3</v>
      </c>
    </row>
    <row r="25" spans="1:13" ht="15.6">
      <c r="A25" s="34" t="s">
        <v>235</v>
      </c>
      <c r="B25" s="35" t="s">
        <v>321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2">
        <f t="shared" si="0"/>
        <v>0</v>
      </c>
    </row>
    <row r="26" spans="1:13" ht="15.6">
      <c r="A26" s="34" t="s">
        <v>434</v>
      </c>
      <c r="B26" s="35" t="s">
        <v>433</v>
      </c>
      <c r="C26" s="36">
        <v>1</v>
      </c>
      <c r="D26" s="36"/>
      <c r="E26" s="36"/>
      <c r="F26" s="36"/>
      <c r="G26" s="36"/>
      <c r="H26" s="36"/>
      <c r="I26" s="36"/>
      <c r="J26" s="36"/>
      <c r="K26" s="36"/>
      <c r="L26" s="36"/>
      <c r="M26" s="42">
        <f t="shared" si="0"/>
        <v>0</v>
      </c>
    </row>
    <row r="27" spans="1:13" ht="15.6">
      <c r="A27" s="34" t="s">
        <v>43</v>
      </c>
      <c r="B27" s="35" t="s">
        <v>134</v>
      </c>
      <c r="C27" s="36"/>
      <c r="D27" s="36">
        <v>1</v>
      </c>
      <c r="E27" s="36"/>
      <c r="F27" s="36">
        <v>2</v>
      </c>
      <c r="G27" s="36">
        <v>2</v>
      </c>
      <c r="H27" s="36">
        <v>2</v>
      </c>
      <c r="I27" s="36">
        <v>1</v>
      </c>
      <c r="J27" s="36"/>
      <c r="K27" s="36"/>
      <c r="L27" s="36"/>
      <c r="M27" s="42">
        <f t="shared" si="0"/>
        <v>8</v>
      </c>
    </row>
    <row r="28" spans="1:13" ht="15.6">
      <c r="A28" s="34" t="s">
        <v>364</v>
      </c>
      <c r="B28" s="35" t="s">
        <v>438</v>
      </c>
      <c r="C28" s="36"/>
      <c r="D28" s="36"/>
      <c r="E28" s="36"/>
      <c r="F28" s="36"/>
      <c r="G28" s="36">
        <v>2</v>
      </c>
      <c r="H28" s="36"/>
      <c r="I28" s="36"/>
      <c r="J28" s="36"/>
      <c r="K28" s="36"/>
      <c r="L28" s="36"/>
      <c r="M28" s="42">
        <f t="shared" si="0"/>
        <v>2</v>
      </c>
    </row>
    <row r="29" spans="1:13" ht="15.6">
      <c r="A29" s="34" t="s">
        <v>12</v>
      </c>
      <c r="B29" s="35" t="s">
        <v>135</v>
      </c>
      <c r="C29" s="36"/>
      <c r="D29" s="36">
        <v>2</v>
      </c>
      <c r="E29" s="36">
        <v>4</v>
      </c>
      <c r="F29" s="36"/>
      <c r="G29" s="36">
        <v>6</v>
      </c>
      <c r="H29" s="36">
        <v>1</v>
      </c>
      <c r="I29" s="36"/>
      <c r="J29" s="36"/>
      <c r="K29" s="36"/>
      <c r="L29" s="36"/>
      <c r="M29" s="42">
        <f t="shared" si="0"/>
        <v>13</v>
      </c>
    </row>
    <row r="30" spans="1:13" ht="15.6">
      <c r="A30" s="34" t="s">
        <v>136</v>
      </c>
      <c r="B30" s="35" t="s">
        <v>137</v>
      </c>
      <c r="C30" s="36"/>
      <c r="D30" s="36"/>
      <c r="E30" s="36"/>
      <c r="F30" s="36"/>
      <c r="G30" s="36"/>
      <c r="H30" s="36">
        <v>1</v>
      </c>
      <c r="I30" s="36"/>
      <c r="J30" s="36"/>
      <c r="K30" s="36">
        <v>2</v>
      </c>
      <c r="L30" s="36"/>
      <c r="M30" s="42">
        <f t="shared" si="0"/>
        <v>3</v>
      </c>
    </row>
    <row r="31" spans="1:13" ht="15.6">
      <c r="A31" s="34" t="s">
        <v>75</v>
      </c>
      <c r="B31" s="35" t="s">
        <v>138</v>
      </c>
      <c r="C31" s="36"/>
      <c r="D31" s="36"/>
      <c r="E31" s="36"/>
      <c r="F31" s="36"/>
      <c r="G31" s="36"/>
      <c r="H31" s="36">
        <v>1</v>
      </c>
      <c r="I31" s="36"/>
      <c r="J31" s="36"/>
      <c r="K31" s="36"/>
      <c r="L31" s="36"/>
      <c r="M31" s="42">
        <f t="shared" si="0"/>
        <v>1</v>
      </c>
    </row>
    <row r="32" spans="1:13" ht="15.6">
      <c r="A32" s="34" t="s">
        <v>42</v>
      </c>
      <c r="B32" s="35" t="s">
        <v>139</v>
      </c>
      <c r="C32" s="36"/>
      <c r="D32" s="36">
        <v>2</v>
      </c>
      <c r="E32" s="36"/>
      <c r="F32" s="36"/>
      <c r="G32" s="36">
        <v>1</v>
      </c>
      <c r="H32" s="36"/>
      <c r="I32" s="36"/>
      <c r="J32" s="36"/>
      <c r="K32" s="36"/>
      <c r="L32" s="36"/>
      <c r="M32" s="42">
        <f t="shared" si="0"/>
        <v>3</v>
      </c>
    </row>
    <row r="33" spans="1:13" ht="16.2" thickBot="1">
      <c r="A33" s="34" t="s">
        <v>62</v>
      </c>
      <c r="B33" s="35" t="s">
        <v>140</v>
      </c>
      <c r="C33" s="36"/>
      <c r="D33" s="36">
        <v>1</v>
      </c>
      <c r="E33" s="36">
        <v>3</v>
      </c>
      <c r="F33" s="36">
        <v>1</v>
      </c>
      <c r="G33" s="36">
        <v>2</v>
      </c>
      <c r="H33" s="36">
        <v>2</v>
      </c>
      <c r="I33" s="36"/>
      <c r="J33" s="36"/>
      <c r="K33" s="36"/>
      <c r="L33" s="36"/>
      <c r="M33" s="42">
        <f t="shared" si="0"/>
        <v>9</v>
      </c>
    </row>
    <row r="34" spans="1:13" ht="15" thickBot="1">
      <c r="C34" s="38">
        <f t="shared" ref="C34:L34" si="1">SUM(C2:C33)</f>
        <v>5</v>
      </c>
      <c r="D34" s="39">
        <f t="shared" si="1"/>
        <v>30</v>
      </c>
      <c r="E34" s="39">
        <f t="shared" si="1"/>
        <v>11</v>
      </c>
      <c r="F34" s="39">
        <f t="shared" si="1"/>
        <v>16</v>
      </c>
      <c r="G34" s="39">
        <f t="shared" si="1"/>
        <v>38</v>
      </c>
      <c r="H34" s="39">
        <f t="shared" si="1"/>
        <v>45</v>
      </c>
      <c r="I34" s="39">
        <f t="shared" si="1"/>
        <v>1</v>
      </c>
      <c r="J34" s="39">
        <f t="shared" si="1"/>
        <v>0</v>
      </c>
      <c r="K34" s="39">
        <f t="shared" si="1"/>
        <v>3</v>
      </c>
      <c r="L34" s="40">
        <f t="shared" si="1"/>
        <v>0</v>
      </c>
      <c r="M34" s="43">
        <f>SUM(C34:L34)</f>
        <v>149</v>
      </c>
    </row>
    <row r="35" spans="1:13" ht="15.6">
      <c r="A35" s="46"/>
      <c r="B35" s="47"/>
    </row>
    <row r="36" spans="1:13" ht="15.6">
      <c r="A36" s="46"/>
      <c r="B36" s="47"/>
    </row>
    <row r="37" spans="1:13" ht="15.6">
      <c r="A37" s="46"/>
      <c r="B37" s="47"/>
    </row>
    <row r="38" spans="1:13" ht="15.6">
      <c r="A38" s="46"/>
      <c r="B38" s="47"/>
    </row>
    <row r="39" spans="1:13" ht="15.6">
      <c r="A39" s="46"/>
      <c r="B39" s="47"/>
    </row>
    <row r="40" spans="1:13" ht="15.6">
      <c r="A40" s="46"/>
      <c r="B40" s="47"/>
    </row>
    <row r="41" spans="1:13" ht="15.6">
      <c r="A41" s="46"/>
      <c r="B41" s="47"/>
    </row>
    <row r="42" spans="1:13" ht="15.6">
      <c r="A42" s="46"/>
      <c r="B42" s="47"/>
    </row>
  </sheetData>
  <sortState xmlns:xlrd2="http://schemas.microsoft.com/office/spreadsheetml/2017/richdata2" ref="A2:M41">
    <sortCondition ref="A2:A41"/>
  </sortState>
  <pageMargins left="0.7" right="0.7" top="0.78740157499999996" bottom="0.78740157499999996" header="0.3" footer="0.3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Ergebnisliste</vt:lpstr>
      <vt:lpstr>4er Mannschaften</vt:lpstr>
      <vt:lpstr>Vereine und Abkürzungen</vt:lpstr>
      <vt:lpstr>Damen</vt:lpstr>
      <vt:lpstr>Ergebnisliste!Druckbereich</vt:lpstr>
      <vt:lpstr>Herren</vt:lpstr>
      <vt:lpstr>Jw</vt:lpstr>
      <vt:lpstr>Schm</vt:lpstr>
      <vt:lpstr>SmI</vt:lpstr>
      <vt:lpstr>SmII</vt:lpstr>
      <vt:lpstr>SwI</vt:lpstr>
      <vt:lpstr>SwII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gabriele wilske</cp:lastModifiedBy>
  <cp:revision/>
  <cp:lastPrinted>2024-03-04T13:53:25Z</cp:lastPrinted>
  <dcterms:created xsi:type="dcterms:W3CDTF">2012-02-01T08:00:19Z</dcterms:created>
  <dcterms:modified xsi:type="dcterms:W3CDTF">2024-03-05T07:18:39Z</dcterms:modified>
  <cp:category/>
  <cp:contentStatus/>
</cp:coreProperties>
</file>