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7535" windowHeight="10935"/>
  </bookViews>
  <sheets>
    <sheet name="Ergebnisliste" sheetId="1" r:id="rId1"/>
    <sheet name="Mannschaften" sheetId="2" r:id="rId2"/>
    <sheet name="Vereine &amp; Abkürzungen" sheetId="4" r:id="rId3"/>
  </sheets>
  <definedNames>
    <definedName name="Damen">Ergebnisliste!$F$34:$F$38</definedName>
    <definedName name="Herren">Ergebnisliste!$F$42:$F$53</definedName>
    <definedName name="Schw">Ergebnisliste!$F$130</definedName>
    <definedName name="SmI">Ergebnisliste!$F$79:$F$102</definedName>
    <definedName name="SmII">Ergebnisliste!$F$106:$F$126</definedName>
    <definedName name="SwI">Ergebnisliste!$F$57:$F$65</definedName>
    <definedName name="SwII">Ergebnisliste!$F$69:$F$75</definedName>
  </definedNames>
  <calcPr calcId="145621"/>
</workbook>
</file>

<file path=xl/calcChain.xml><?xml version="1.0" encoding="utf-8"?>
<calcChain xmlns="http://schemas.openxmlformats.org/spreadsheetml/2006/main">
  <c r="O126" i="1" l="1"/>
  <c r="D12" i="2"/>
  <c r="O91" i="1"/>
  <c r="P91" i="1" s="1"/>
  <c r="Q91" i="1"/>
  <c r="O100" i="1"/>
  <c r="P100" i="1" s="1"/>
  <c r="Q100" i="1"/>
  <c r="O49" i="1"/>
  <c r="P49" i="1" s="1"/>
  <c r="Q49" i="1"/>
  <c r="O92" i="1" l="1"/>
  <c r="P92" i="1" s="1"/>
  <c r="Q92" i="1"/>
  <c r="L2" i="4"/>
  <c r="L3" i="4"/>
  <c r="L22" i="4"/>
  <c r="L4" i="4"/>
  <c r="L5" i="4"/>
  <c r="L6" i="4"/>
  <c r="L7" i="4"/>
  <c r="L8" i="4"/>
  <c r="L9" i="4"/>
  <c r="L10" i="4"/>
  <c r="L11" i="4"/>
  <c r="L13" i="4"/>
  <c r="L14" i="4"/>
  <c r="L15" i="4"/>
  <c r="L16" i="4"/>
  <c r="L17" i="4"/>
  <c r="L18" i="4"/>
  <c r="L19" i="4"/>
  <c r="L20" i="4"/>
  <c r="L21" i="4"/>
  <c r="L23" i="4"/>
  <c r="L25" i="4"/>
  <c r="L24" i="4"/>
  <c r="L26" i="4"/>
  <c r="L27" i="4"/>
  <c r="L12" i="4"/>
  <c r="I28" i="4"/>
  <c r="K28" i="4"/>
  <c r="L28" i="4" l="1"/>
  <c r="E17" i="1" s="1"/>
  <c r="J28" i="4"/>
  <c r="H27" i="4"/>
  <c r="G27" i="4"/>
  <c r="F27" i="4"/>
  <c r="E27" i="4"/>
  <c r="D27" i="4"/>
  <c r="C27" i="4"/>
  <c r="H26" i="4"/>
  <c r="G26" i="4"/>
  <c r="F26" i="4"/>
  <c r="E26" i="4"/>
  <c r="D26" i="4"/>
  <c r="C26" i="4"/>
  <c r="H24" i="4"/>
  <c r="G24" i="4"/>
  <c r="F24" i="4"/>
  <c r="E24" i="4"/>
  <c r="D24" i="4"/>
  <c r="C24" i="4"/>
  <c r="H25" i="4"/>
  <c r="G25" i="4"/>
  <c r="F25" i="4"/>
  <c r="E25" i="4"/>
  <c r="D25" i="4"/>
  <c r="C25" i="4"/>
  <c r="H23" i="4"/>
  <c r="G23" i="4"/>
  <c r="F23" i="4"/>
  <c r="E23" i="4"/>
  <c r="D23" i="4"/>
  <c r="C23" i="4"/>
  <c r="H21" i="4"/>
  <c r="G21" i="4"/>
  <c r="F21" i="4"/>
  <c r="E21" i="4"/>
  <c r="D21" i="4"/>
  <c r="C21" i="4"/>
  <c r="H20" i="4"/>
  <c r="G20" i="4"/>
  <c r="F20" i="4"/>
  <c r="E20" i="4"/>
  <c r="D20" i="4"/>
  <c r="C20" i="4"/>
  <c r="H19" i="4"/>
  <c r="G19" i="4"/>
  <c r="F19" i="4"/>
  <c r="E19" i="4"/>
  <c r="D19" i="4"/>
  <c r="C19" i="4"/>
  <c r="H18" i="4"/>
  <c r="G18" i="4"/>
  <c r="F18" i="4"/>
  <c r="E18" i="4"/>
  <c r="D18" i="4"/>
  <c r="C18" i="4"/>
  <c r="H17" i="4"/>
  <c r="G17" i="4"/>
  <c r="F17" i="4"/>
  <c r="E17" i="4"/>
  <c r="D17" i="4"/>
  <c r="C17" i="4"/>
  <c r="H16" i="4"/>
  <c r="G16" i="4"/>
  <c r="F16" i="4"/>
  <c r="E16" i="4"/>
  <c r="D16" i="4"/>
  <c r="C16" i="4"/>
  <c r="H15" i="4"/>
  <c r="G15" i="4"/>
  <c r="F15" i="4"/>
  <c r="E15" i="4"/>
  <c r="D15" i="4"/>
  <c r="C15" i="4"/>
  <c r="H14" i="4"/>
  <c r="G14" i="4"/>
  <c r="F14" i="4"/>
  <c r="E14" i="4"/>
  <c r="D14" i="4"/>
  <c r="C14" i="4"/>
  <c r="H13" i="4"/>
  <c r="G13" i="4"/>
  <c r="F13" i="4"/>
  <c r="E13" i="4"/>
  <c r="D13" i="4"/>
  <c r="C13" i="4"/>
  <c r="H11" i="4"/>
  <c r="G11" i="4"/>
  <c r="F11" i="4"/>
  <c r="E11" i="4"/>
  <c r="D11" i="4"/>
  <c r="C11" i="4"/>
  <c r="H10" i="4"/>
  <c r="G10" i="4"/>
  <c r="F10" i="4"/>
  <c r="E10" i="4"/>
  <c r="D10" i="4"/>
  <c r="C10" i="4"/>
  <c r="H9" i="4"/>
  <c r="G9" i="4"/>
  <c r="F9" i="4"/>
  <c r="E9" i="4"/>
  <c r="D9" i="4"/>
  <c r="C9" i="4"/>
  <c r="H8" i="4"/>
  <c r="G8" i="4"/>
  <c r="F8" i="4"/>
  <c r="E8" i="4"/>
  <c r="D8" i="4"/>
  <c r="C8" i="4"/>
  <c r="H7" i="4"/>
  <c r="G7" i="4"/>
  <c r="F7" i="4"/>
  <c r="E7" i="4"/>
  <c r="D7" i="4"/>
  <c r="C7" i="4"/>
  <c r="H6" i="4"/>
  <c r="G6" i="4"/>
  <c r="F6" i="4"/>
  <c r="E6" i="4"/>
  <c r="D6" i="4"/>
  <c r="C6" i="4"/>
  <c r="H5" i="4"/>
  <c r="G5" i="4"/>
  <c r="F5" i="4"/>
  <c r="E5" i="4"/>
  <c r="D5" i="4"/>
  <c r="C5" i="4"/>
  <c r="H4" i="4"/>
  <c r="G4" i="4"/>
  <c r="F4" i="4"/>
  <c r="E4" i="4"/>
  <c r="D4" i="4"/>
  <c r="C4" i="4"/>
  <c r="H22" i="4"/>
  <c r="G22" i="4"/>
  <c r="F22" i="4"/>
  <c r="E22" i="4"/>
  <c r="D22" i="4"/>
  <c r="C22" i="4"/>
  <c r="H3" i="4"/>
  <c r="G3" i="4"/>
  <c r="F3" i="4"/>
  <c r="E3" i="4"/>
  <c r="D3" i="4"/>
  <c r="C3" i="4"/>
  <c r="H2" i="4"/>
  <c r="G2" i="4"/>
  <c r="F2" i="4"/>
  <c r="E2" i="4"/>
  <c r="D2" i="4"/>
  <c r="C2" i="4"/>
  <c r="H12" i="4"/>
  <c r="G12" i="4"/>
  <c r="F12" i="4"/>
  <c r="E12" i="4"/>
  <c r="D12" i="4"/>
  <c r="C12" i="4"/>
  <c r="D28" i="4" l="1"/>
  <c r="F28" i="4"/>
  <c r="H28" i="4"/>
  <c r="E28" i="4"/>
  <c r="M4" i="4"/>
  <c r="M5" i="4"/>
  <c r="M6" i="4"/>
  <c r="M2" i="4"/>
  <c r="C28" i="4"/>
  <c r="M12" i="4"/>
  <c r="M3" i="4"/>
  <c r="G28" i="4"/>
  <c r="M7" i="4"/>
  <c r="M8" i="4"/>
  <c r="M9" i="4"/>
  <c r="M10" i="4"/>
  <c r="M11" i="4"/>
  <c r="M13" i="4"/>
  <c r="M14" i="4"/>
  <c r="M15" i="4"/>
  <c r="M16" i="4"/>
  <c r="M17" i="4"/>
  <c r="M18" i="4"/>
  <c r="M19" i="4"/>
  <c r="M20" i="4"/>
  <c r="M21" i="4"/>
  <c r="M23" i="4"/>
  <c r="M25" i="4"/>
  <c r="M24" i="4"/>
  <c r="M26" i="4"/>
  <c r="M27" i="4"/>
  <c r="M22" i="4"/>
  <c r="J17" i="1" l="1"/>
  <c r="M28" i="4"/>
  <c r="O50" i="1"/>
  <c r="P50" i="1" s="1"/>
  <c r="Q50" i="1"/>
  <c r="O43" i="1"/>
  <c r="P43" i="1" s="1"/>
  <c r="Q43" i="1"/>
  <c r="O48" i="1"/>
  <c r="P48" i="1"/>
  <c r="Q48" i="1"/>
  <c r="O101" i="1"/>
  <c r="P101" i="1" s="1"/>
  <c r="Q101" i="1"/>
  <c r="O106" i="1"/>
  <c r="P106" i="1" s="1"/>
  <c r="Q106" i="1"/>
  <c r="O123" i="1"/>
  <c r="P123" i="1" s="1"/>
  <c r="Q123" i="1"/>
  <c r="O117" i="1"/>
  <c r="P117" i="1" s="1"/>
  <c r="Q117" i="1"/>
  <c r="O74" i="1"/>
  <c r="P74" i="1" s="1"/>
  <c r="Q74" i="1"/>
  <c r="O61" i="1" l="1"/>
  <c r="P61" i="1" s="1"/>
  <c r="Q61" i="1"/>
  <c r="O73" i="1"/>
  <c r="P73" i="1" s="1"/>
  <c r="Q73" i="1"/>
  <c r="O130" i="1"/>
  <c r="P130" i="1" s="1"/>
  <c r="Q130" i="1"/>
  <c r="O94" i="1"/>
  <c r="P94" i="1" s="1"/>
  <c r="Q94" i="1"/>
  <c r="O79" i="1" l="1"/>
  <c r="P79" i="1" s="1"/>
  <c r="Q79" i="1"/>
  <c r="O85" i="1"/>
  <c r="P85" i="1" s="1"/>
  <c r="Q85" i="1"/>
  <c r="O97" i="1"/>
  <c r="P97" i="1" s="1"/>
  <c r="Q97" i="1"/>
  <c r="O89" i="1"/>
  <c r="P89" i="1" s="1"/>
  <c r="Q89" i="1"/>
  <c r="O80" i="1"/>
  <c r="P80" i="1" s="1"/>
  <c r="Q80" i="1"/>
  <c r="O99" i="1"/>
  <c r="P99" i="1" s="1"/>
  <c r="Q99" i="1"/>
  <c r="O62" i="1"/>
  <c r="P62" i="1" s="1"/>
  <c r="Q62" i="1"/>
  <c r="O57" i="1"/>
  <c r="P57" i="1" s="1"/>
  <c r="Q57" i="1"/>
  <c r="O65" i="1"/>
  <c r="P65" i="1" s="1"/>
  <c r="Q65" i="1"/>
  <c r="O58" i="1"/>
  <c r="P58" i="1" s="1"/>
  <c r="Q58" i="1"/>
  <c r="O64" i="1"/>
  <c r="P64" i="1" s="1"/>
  <c r="Q64" i="1"/>
  <c r="Q46" i="1" l="1"/>
  <c r="O46" i="1"/>
  <c r="P46" i="1" s="1"/>
  <c r="Q81" i="1"/>
  <c r="O81" i="1"/>
  <c r="P81" i="1" s="1"/>
  <c r="Q17" i="1" l="1"/>
  <c r="O120" i="1"/>
  <c r="P120" i="1" s="1"/>
  <c r="Q120" i="1"/>
  <c r="O34" i="1" l="1"/>
  <c r="P34" i="1" s="1"/>
  <c r="Q34" i="1"/>
  <c r="O96" i="1" l="1"/>
  <c r="P96" i="1" s="1"/>
  <c r="Q96" i="1"/>
  <c r="H29" i="2"/>
  <c r="G29" i="2"/>
  <c r="F29" i="2"/>
  <c r="E29" i="2"/>
  <c r="D29" i="2"/>
  <c r="B29" i="2"/>
  <c r="A29" i="2"/>
  <c r="H28" i="2"/>
  <c r="G28" i="2"/>
  <c r="F28" i="2"/>
  <c r="E28" i="2"/>
  <c r="D28" i="2"/>
  <c r="B28" i="2"/>
  <c r="A28" i="2"/>
  <c r="H27" i="2"/>
  <c r="G27" i="2"/>
  <c r="F27" i="2"/>
  <c r="E27" i="2"/>
  <c r="D27" i="2"/>
  <c r="B27" i="2"/>
  <c r="A27" i="2"/>
  <c r="H26" i="2"/>
  <c r="G26" i="2"/>
  <c r="F26" i="2"/>
  <c r="E26" i="2"/>
  <c r="D26" i="2"/>
  <c r="B26" i="2"/>
  <c r="A26" i="2"/>
  <c r="C27" i="1"/>
  <c r="H43" i="2"/>
  <c r="G43" i="2"/>
  <c r="F43" i="2"/>
  <c r="E43" i="2"/>
  <c r="D43" i="2"/>
  <c r="B43" i="2"/>
  <c r="A43" i="2"/>
  <c r="H42" i="2"/>
  <c r="G42" i="2"/>
  <c r="F42" i="2"/>
  <c r="E42" i="2"/>
  <c r="D42" i="2"/>
  <c r="B42" i="2"/>
  <c r="A42" i="2"/>
  <c r="H41" i="2"/>
  <c r="G41" i="2"/>
  <c r="F41" i="2"/>
  <c r="E41" i="2"/>
  <c r="D41" i="2"/>
  <c r="B41" i="2"/>
  <c r="A41" i="2"/>
  <c r="H40" i="2"/>
  <c r="G40" i="2"/>
  <c r="F40" i="2"/>
  <c r="E40" i="2"/>
  <c r="D40" i="2"/>
  <c r="B40" i="2"/>
  <c r="A40" i="2"/>
  <c r="C29" i="1"/>
  <c r="Q42" i="1"/>
  <c r="O42" i="1"/>
  <c r="P42" i="1" s="1"/>
  <c r="C26" i="1"/>
  <c r="C28" i="1"/>
  <c r="C25" i="1"/>
  <c r="C24" i="1"/>
  <c r="C30" i="1"/>
  <c r="H22" i="2"/>
  <c r="G22" i="2"/>
  <c r="F22" i="2"/>
  <c r="E22" i="2"/>
  <c r="D22" i="2"/>
  <c r="B22" i="2"/>
  <c r="A22" i="2"/>
  <c r="H21" i="2"/>
  <c r="G21" i="2"/>
  <c r="F21" i="2"/>
  <c r="E21" i="2"/>
  <c r="D21" i="2"/>
  <c r="B21" i="2"/>
  <c r="A21" i="2"/>
  <c r="H20" i="2"/>
  <c r="G20" i="2"/>
  <c r="F20" i="2"/>
  <c r="E20" i="2"/>
  <c r="D20" i="2"/>
  <c r="B20" i="2"/>
  <c r="A20" i="2"/>
  <c r="H19" i="2"/>
  <c r="G19" i="2"/>
  <c r="F19" i="2"/>
  <c r="E19" i="2"/>
  <c r="D19" i="2"/>
  <c r="B19" i="2"/>
  <c r="A19" i="2"/>
  <c r="H36" i="2"/>
  <c r="G36" i="2"/>
  <c r="F36" i="2"/>
  <c r="E36" i="2"/>
  <c r="D36" i="2"/>
  <c r="B36" i="2"/>
  <c r="A36" i="2"/>
  <c r="H35" i="2"/>
  <c r="G35" i="2"/>
  <c r="F35" i="2"/>
  <c r="E35" i="2"/>
  <c r="D35" i="2"/>
  <c r="B35" i="2"/>
  <c r="A35" i="2"/>
  <c r="H34" i="2"/>
  <c r="G34" i="2"/>
  <c r="F34" i="2"/>
  <c r="E34" i="2"/>
  <c r="D34" i="2"/>
  <c r="B34" i="2"/>
  <c r="A34" i="2"/>
  <c r="H33" i="2"/>
  <c r="G33" i="2"/>
  <c r="F33" i="2"/>
  <c r="E33" i="2"/>
  <c r="D33" i="2"/>
  <c r="B33" i="2"/>
  <c r="A33" i="2"/>
  <c r="H15" i="2"/>
  <c r="G15" i="2"/>
  <c r="F15" i="2"/>
  <c r="E15" i="2"/>
  <c r="D15" i="2"/>
  <c r="B15" i="2"/>
  <c r="A15" i="2"/>
  <c r="H14" i="2"/>
  <c r="G14" i="2"/>
  <c r="F14" i="2"/>
  <c r="E14" i="2"/>
  <c r="D14" i="2"/>
  <c r="B14" i="2"/>
  <c r="A14" i="2"/>
  <c r="H13" i="2"/>
  <c r="G13" i="2"/>
  <c r="F13" i="2"/>
  <c r="E13" i="2"/>
  <c r="D13" i="2"/>
  <c r="B13" i="2"/>
  <c r="A13" i="2"/>
  <c r="H12" i="2"/>
  <c r="G12" i="2"/>
  <c r="F12" i="2"/>
  <c r="E12" i="2"/>
  <c r="B12" i="2"/>
  <c r="A12" i="2"/>
  <c r="H8" i="2"/>
  <c r="G8" i="2"/>
  <c r="F8" i="2"/>
  <c r="E8" i="2"/>
  <c r="D8" i="2"/>
  <c r="B8" i="2"/>
  <c r="A8" i="2"/>
  <c r="H7" i="2"/>
  <c r="G7" i="2"/>
  <c r="F7" i="2"/>
  <c r="E7" i="2"/>
  <c r="D7" i="2"/>
  <c r="B7" i="2"/>
  <c r="A7" i="2"/>
  <c r="H6" i="2"/>
  <c r="G6" i="2"/>
  <c r="F6" i="2"/>
  <c r="E6" i="2"/>
  <c r="D6" i="2"/>
  <c r="B6" i="2"/>
  <c r="A6" i="2"/>
  <c r="H5" i="2"/>
  <c r="G5" i="2"/>
  <c r="F5" i="2"/>
  <c r="E5" i="2"/>
  <c r="D5" i="2"/>
  <c r="B5" i="2"/>
  <c r="A5" i="2"/>
  <c r="A48" i="2"/>
  <c r="B48" i="2"/>
  <c r="D48" i="2"/>
  <c r="E48" i="2"/>
  <c r="F48" i="2"/>
  <c r="G48" i="2"/>
  <c r="H48" i="2"/>
  <c r="A49" i="2"/>
  <c r="B49" i="2"/>
  <c r="D49" i="2"/>
  <c r="E49" i="2"/>
  <c r="F49" i="2"/>
  <c r="G49" i="2"/>
  <c r="H49" i="2"/>
  <c r="A50" i="2"/>
  <c r="B50" i="2"/>
  <c r="D50" i="2"/>
  <c r="E50" i="2"/>
  <c r="F50" i="2"/>
  <c r="G50" i="2"/>
  <c r="H50" i="2"/>
  <c r="H47" i="2"/>
  <c r="G47" i="2"/>
  <c r="F47" i="2"/>
  <c r="E47" i="2"/>
  <c r="D47" i="2"/>
  <c r="A47" i="2"/>
  <c r="B47" i="2"/>
  <c r="Q59" i="1"/>
  <c r="Q63" i="1"/>
  <c r="O59" i="1"/>
  <c r="P59" i="1" s="1"/>
  <c r="O63" i="1"/>
  <c r="P63" i="1" s="1"/>
  <c r="Q126" i="1"/>
  <c r="Q111" i="1"/>
  <c r="P126" i="1"/>
  <c r="O111" i="1"/>
  <c r="P111" i="1" s="1"/>
  <c r="O109" i="1"/>
  <c r="P109" i="1" s="1"/>
  <c r="Q90" i="1"/>
  <c r="Q102" i="1"/>
  <c r="Q87" i="1"/>
  <c r="Q93" i="1"/>
  <c r="Q95" i="1"/>
  <c r="Q98" i="1"/>
  <c r="Q88" i="1"/>
  <c r="Q83" i="1"/>
  <c r="Q82" i="1"/>
  <c r="O90" i="1"/>
  <c r="P90" i="1" s="1"/>
  <c r="O102" i="1"/>
  <c r="P102" i="1" s="1"/>
  <c r="O87" i="1"/>
  <c r="P87" i="1" s="1"/>
  <c r="O93" i="1"/>
  <c r="P93" i="1" s="1"/>
  <c r="O95" i="1"/>
  <c r="P95" i="1" s="1"/>
  <c r="O98" i="1"/>
  <c r="P98" i="1" s="1"/>
  <c r="O88" i="1"/>
  <c r="P88" i="1" s="1"/>
  <c r="O83" i="1"/>
  <c r="P83" i="1" s="1"/>
  <c r="O82" i="1"/>
  <c r="P82" i="1" s="1"/>
  <c r="O35" i="1"/>
  <c r="P35" i="1" s="1"/>
  <c r="Q35" i="1"/>
  <c r="O38" i="1"/>
  <c r="P38" i="1" s="1"/>
  <c r="Q38" i="1"/>
  <c r="O36" i="1"/>
  <c r="P36" i="1" s="1"/>
  <c r="Q36" i="1"/>
  <c r="O37" i="1"/>
  <c r="P37" i="1" s="1"/>
  <c r="Q37" i="1"/>
  <c r="O47" i="1"/>
  <c r="P47" i="1" s="1"/>
  <c r="Q47" i="1"/>
  <c r="O52" i="1"/>
  <c r="P52" i="1" s="1"/>
  <c r="Q52" i="1"/>
  <c r="O45" i="1"/>
  <c r="P45" i="1" s="1"/>
  <c r="Q45" i="1"/>
  <c r="O53" i="1"/>
  <c r="P53" i="1" s="1"/>
  <c r="Q53" i="1"/>
  <c r="O51" i="1"/>
  <c r="P51" i="1" s="1"/>
  <c r="Q51" i="1"/>
  <c r="O44" i="1"/>
  <c r="P44" i="1" s="1"/>
  <c r="Q44" i="1"/>
  <c r="O60" i="1"/>
  <c r="P60" i="1" s="1"/>
  <c r="Q60" i="1"/>
  <c r="O69" i="1"/>
  <c r="P69" i="1" s="1"/>
  <c r="Q69" i="1"/>
  <c r="O70" i="1"/>
  <c r="P70" i="1" s="1"/>
  <c r="Q70" i="1"/>
  <c r="O71" i="1"/>
  <c r="P71" i="1" s="1"/>
  <c r="Q71" i="1"/>
  <c r="O72" i="1"/>
  <c r="P72" i="1" s="1"/>
  <c r="Q72" i="1"/>
  <c r="O86" i="1"/>
  <c r="P86" i="1" s="1"/>
  <c r="Q86" i="1"/>
  <c r="O84" i="1"/>
  <c r="P84" i="1" s="1"/>
  <c r="Q84" i="1"/>
  <c r="O121" i="1"/>
  <c r="P121" i="1" s="1"/>
  <c r="Q121" i="1"/>
  <c r="O114" i="1"/>
  <c r="P114" i="1" s="1"/>
  <c r="Q114" i="1"/>
  <c r="O125" i="1"/>
  <c r="P125" i="1" s="1"/>
  <c r="Q125" i="1"/>
  <c r="O118" i="1"/>
  <c r="P118" i="1" s="1"/>
  <c r="Q118" i="1"/>
  <c r="O122" i="1"/>
  <c r="P122" i="1" s="1"/>
  <c r="Q122" i="1"/>
  <c r="O119" i="1"/>
  <c r="P119" i="1" s="1"/>
  <c r="Q119" i="1"/>
  <c r="O115" i="1"/>
  <c r="P115" i="1" s="1"/>
  <c r="Q115" i="1"/>
  <c r="O113" i="1"/>
  <c r="P113" i="1" s="1"/>
  <c r="Q113" i="1"/>
  <c r="O108" i="1"/>
  <c r="P108" i="1" s="1"/>
  <c r="Q108" i="1"/>
  <c r="O110" i="1"/>
  <c r="P110" i="1" s="1"/>
  <c r="Q110" i="1"/>
  <c r="O124" i="1"/>
  <c r="P124" i="1" s="1"/>
  <c r="Q124" i="1"/>
  <c r="O112" i="1"/>
  <c r="P112" i="1" s="1"/>
  <c r="Q112" i="1"/>
  <c r="O107" i="1"/>
  <c r="P107" i="1" s="1"/>
  <c r="Q107" i="1"/>
  <c r="O116" i="1"/>
  <c r="P116" i="1" s="1"/>
  <c r="Q116" i="1"/>
  <c r="Q109" i="1"/>
  <c r="H51" i="2" l="1"/>
  <c r="K30" i="1" s="1"/>
  <c r="I47" i="2"/>
  <c r="I48" i="2"/>
  <c r="G16" i="2"/>
  <c r="J25" i="1" s="1"/>
  <c r="E44" i="2"/>
  <c r="H29" i="1" s="1"/>
  <c r="F30" i="2"/>
  <c r="I27" i="1" s="1"/>
  <c r="H30" i="2"/>
  <c r="K27" i="1" s="1"/>
  <c r="E9" i="2"/>
  <c r="H24" i="1" s="1"/>
  <c r="I6" i="2"/>
  <c r="I14" i="2"/>
  <c r="G37" i="2"/>
  <c r="J28" i="1" s="1"/>
  <c r="F51" i="2"/>
  <c r="I30" i="1" s="1"/>
  <c r="I49" i="2"/>
  <c r="E51" i="2"/>
  <c r="H30" i="1" s="1"/>
  <c r="H9" i="2"/>
  <c r="K24" i="1" s="1"/>
  <c r="F16" i="2"/>
  <c r="I25" i="1" s="1"/>
  <c r="D16" i="2"/>
  <c r="G25" i="1" s="1"/>
  <c r="I34" i="2"/>
  <c r="H37" i="2"/>
  <c r="K28" i="1" s="1"/>
  <c r="D23" i="2"/>
  <c r="G26" i="1" s="1"/>
  <c r="H23" i="2"/>
  <c r="K26" i="1" s="1"/>
  <c r="G44" i="2"/>
  <c r="J29" i="1" s="1"/>
  <c r="I41" i="2"/>
  <c r="F9" i="2"/>
  <c r="I24" i="1" s="1"/>
  <c r="G9" i="2"/>
  <c r="J24" i="1" s="1"/>
  <c r="I8" i="2"/>
  <c r="I15" i="2"/>
  <c r="F37" i="2"/>
  <c r="I28" i="1" s="1"/>
  <c r="I35" i="2"/>
  <c r="F23" i="2"/>
  <c r="I26" i="1" s="1"/>
  <c r="I20" i="2"/>
  <c r="I22" i="2"/>
  <c r="G30" i="2"/>
  <c r="J27" i="1" s="1"/>
  <c r="G51" i="2"/>
  <c r="J30" i="1" s="1"/>
  <c r="I7" i="2"/>
  <c r="I13" i="2"/>
  <c r="H16" i="2"/>
  <c r="K25" i="1" s="1"/>
  <c r="I36" i="2"/>
  <c r="D37" i="2"/>
  <c r="G28" i="1" s="1"/>
  <c r="G23" i="2"/>
  <c r="J26" i="1" s="1"/>
  <c r="D9" i="2"/>
  <c r="G24" i="1" s="1"/>
  <c r="D51" i="2"/>
  <c r="G30" i="1" s="1"/>
  <c r="D30" i="2"/>
  <c r="G27" i="1" s="1"/>
  <c r="I33" i="2"/>
  <c r="I5" i="2"/>
  <c r="I50" i="2"/>
  <c r="I26" i="2"/>
  <c r="H44" i="2"/>
  <c r="K29" i="1" s="1"/>
  <c r="I29" i="2"/>
  <c r="I12" i="2"/>
  <c r="E37" i="2"/>
  <c r="H28" i="1" s="1"/>
  <c r="I21" i="2"/>
  <c r="F44" i="2"/>
  <c r="I29" i="1" s="1"/>
  <c r="I43" i="2"/>
  <c r="I28" i="2"/>
  <c r="E16" i="2"/>
  <c r="H25" i="1" s="1"/>
  <c r="E23" i="2"/>
  <c r="H26" i="1" s="1"/>
  <c r="I19" i="2"/>
  <c r="D44" i="2"/>
  <c r="G29" i="1" s="1"/>
  <c r="I42" i="2"/>
  <c r="I27" i="2"/>
  <c r="E30" i="2"/>
  <c r="H27" i="1" s="1"/>
  <c r="I40" i="2"/>
  <c r="I51" i="2" l="1"/>
  <c r="I23" i="2"/>
  <c r="I30" i="2"/>
  <c r="Q26" i="1"/>
  <c r="Q24" i="1"/>
  <c r="Q25" i="1"/>
  <c r="I9" i="2"/>
  <c r="O25" i="1"/>
  <c r="P25" i="1" s="1"/>
  <c r="Q30" i="1"/>
  <c r="Q28" i="1"/>
  <c r="O24" i="1"/>
  <c r="P24" i="1" s="1"/>
  <c r="O26" i="1"/>
  <c r="P26" i="1" s="1"/>
  <c r="O28" i="1"/>
  <c r="P28" i="1" s="1"/>
  <c r="I44" i="2"/>
  <c r="O30" i="1"/>
  <c r="P30" i="1" s="1"/>
  <c r="I16" i="2"/>
  <c r="I37" i="2"/>
  <c r="O29" i="1"/>
  <c r="P29" i="1" s="1"/>
  <c r="Q29" i="1"/>
  <c r="Q27" i="1"/>
  <c r="O27" i="1"/>
  <c r="P27" i="1" s="1"/>
</calcChain>
</file>

<file path=xl/sharedStrings.xml><?xml version="1.0" encoding="utf-8"?>
<sst xmlns="http://schemas.openxmlformats.org/spreadsheetml/2006/main" count="562" uniqueCount="286">
  <si>
    <t xml:space="preserve">Turnierleitung </t>
  </si>
  <si>
    <t>BGC Celle</t>
  </si>
  <si>
    <t>Schiedsgericht</t>
  </si>
  <si>
    <t>Gruppe 1</t>
  </si>
  <si>
    <t>Gruppe 2</t>
  </si>
  <si>
    <t>OS</t>
  </si>
  <si>
    <t>S</t>
  </si>
  <si>
    <t>Teilnehmer</t>
  </si>
  <si>
    <t>Gesamt</t>
  </si>
  <si>
    <t xml:space="preserve"> </t>
  </si>
  <si>
    <t>Besondere Vork.</t>
  </si>
  <si>
    <t>4 er Mannschaften</t>
  </si>
  <si>
    <t>Rd 1</t>
  </si>
  <si>
    <t>Rd 2</t>
  </si>
  <si>
    <t>Rd 3</t>
  </si>
  <si>
    <t>Rd 4</t>
  </si>
  <si>
    <t>Rd 6</t>
  </si>
  <si>
    <t>Rd 7</t>
  </si>
  <si>
    <t>Schnitt</t>
  </si>
  <si>
    <t>Rd.Diff</t>
  </si>
  <si>
    <t>1.</t>
  </si>
  <si>
    <t>MGV Bremen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</si>
  <si>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</si>
  <si>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</si>
  <si>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</si>
  <si>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</si>
  <si>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</si>
  <si>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</si>
  <si>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</si>
  <si>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</si>
  <si>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</si>
  <si>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</si>
  <si>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</si>
  <si>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</si>
  <si>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</si>
  <si>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</si>
  <si>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Damen</t>
  </si>
  <si>
    <t>Verein</t>
  </si>
  <si>
    <t>Paßnr.</t>
  </si>
  <si>
    <t>Pei</t>
  </si>
  <si>
    <t>Cel</t>
  </si>
  <si>
    <t>TVT</t>
  </si>
  <si>
    <t>Cux</t>
  </si>
  <si>
    <t>Elm</t>
  </si>
  <si>
    <t>Wob</t>
  </si>
  <si>
    <t>Han</t>
  </si>
  <si>
    <t>Lur</t>
  </si>
  <si>
    <t>TSV</t>
  </si>
  <si>
    <t xml:space="preserve">Herren </t>
  </si>
  <si>
    <t>NMC</t>
  </si>
  <si>
    <t>Nen</t>
  </si>
  <si>
    <t>16.</t>
  </si>
  <si>
    <t>Rein</t>
  </si>
  <si>
    <t>17.</t>
  </si>
  <si>
    <t>18.</t>
  </si>
  <si>
    <t>19.</t>
  </si>
  <si>
    <t>20.</t>
  </si>
  <si>
    <t>21.</t>
  </si>
  <si>
    <t>22.</t>
  </si>
  <si>
    <t>23.</t>
  </si>
  <si>
    <t>Pre</t>
  </si>
  <si>
    <t>24.</t>
  </si>
  <si>
    <t>Lob</t>
  </si>
  <si>
    <t>Krause, Dirk</t>
  </si>
  <si>
    <t>Mün</t>
  </si>
  <si>
    <t>Die</t>
  </si>
  <si>
    <t>Senioren W. I</t>
  </si>
  <si>
    <t>Gos</t>
  </si>
  <si>
    <t>Lei</t>
  </si>
  <si>
    <t>BrO</t>
  </si>
  <si>
    <t>Senioren W. II</t>
  </si>
  <si>
    <t>Senioren M. I</t>
  </si>
  <si>
    <t>Mag</t>
  </si>
  <si>
    <t>Senioren M. II</t>
  </si>
  <si>
    <t xml:space="preserve">BGC Hannover  </t>
  </si>
  <si>
    <t>SC Bad Münder</t>
  </si>
  <si>
    <t>Niendorfer MC</t>
  </si>
  <si>
    <t xml:space="preserve">BGC Northeim </t>
  </si>
  <si>
    <t>Noh</t>
  </si>
  <si>
    <t xml:space="preserve">MGC Kassel                </t>
  </si>
  <si>
    <t>Kas</t>
  </si>
  <si>
    <t>MGC Peine</t>
  </si>
  <si>
    <t>Preetzer TSV</t>
  </si>
  <si>
    <t>Reinickendorfer MGC</t>
  </si>
  <si>
    <t>BGC Bremen</t>
  </si>
  <si>
    <t>Bre</t>
  </si>
  <si>
    <t>TSV Salzgitter</t>
  </si>
  <si>
    <t>MC "Möve" Cuxhaven</t>
  </si>
  <si>
    <t>BGC Diepholz</t>
  </si>
  <si>
    <t>VFL Lüneburg</t>
  </si>
  <si>
    <t>VFL</t>
  </si>
  <si>
    <t>SV Lurup</t>
  </si>
  <si>
    <t>TV Trappenkamp</t>
  </si>
  <si>
    <t xml:space="preserve">MC Flora Elmshorn </t>
  </si>
  <si>
    <t xml:space="preserve">BGC Wolfsburg  </t>
  </si>
  <si>
    <t>VFL Lohbrügge</t>
  </si>
  <si>
    <t xml:space="preserve">n.a. = zum Stechen </t>
  </si>
  <si>
    <t xml:space="preserve">BGC Goslar                   </t>
  </si>
  <si>
    <t>MGF Magdeburg</t>
  </si>
  <si>
    <t>nicht angetreten</t>
  </si>
  <si>
    <t>FdR.</t>
  </si>
  <si>
    <t>SV Gebhardshagen</t>
  </si>
  <si>
    <t>Geb</t>
  </si>
  <si>
    <t>BGC Bad Nenndorf</t>
  </si>
  <si>
    <t>MGC Olympia Kiel</t>
  </si>
  <si>
    <t>OKi</t>
  </si>
  <si>
    <t xml:space="preserve">Erwachsene: </t>
  </si>
  <si>
    <t>Rd 5</t>
  </si>
  <si>
    <t>Rd 8</t>
  </si>
  <si>
    <t>Gesamt:</t>
  </si>
  <si>
    <t>Jugendliche:</t>
  </si>
  <si>
    <t>Gruppe 1:</t>
  </si>
  <si>
    <t>Gruppe 2:</t>
  </si>
  <si>
    <t>Fischer</t>
  </si>
  <si>
    <t>Sperling</t>
  </si>
  <si>
    <t>Marcus</t>
  </si>
  <si>
    <t>Uwe</t>
  </si>
  <si>
    <t>Marion</t>
  </si>
  <si>
    <t>Reinicke</t>
  </si>
  <si>
    <t>Sabine</t>
  </si>
  <si>
    <t>Kampe</t>
  </si>
  <si>
    <t>Cornelia</t>
  </si>
  <si>
    <t>Sylvia</t>
  </si>
  <si>
    <t>Michna</t>
  </si>
  <si>
    <t>Sigrid</t>
  </si>
  <si>
    <t>Peter</t>
  </si>
  <si>
    <t>Dirk</t>
  </si>
  <si>
    <t>Michael</t>
  </si>
  <si>
    <t>Bock</t>
  </si>
  <si>
    <t>Jens</t>
  </si>
  <si>
    <t>Koslowski</t>
  </si>
  <si>
    <t>Hans</t>
  </si>
  <si>
    <t>Wolfgang</t>
  </si>
  <si>
    <t>Wriedt</t>
  </si>
  <si>
    <t>Dieter</t>
  </si>
  <si>
    <t>Grimm</t>
  </si>
  <si>
    <t>Polat</t>
  </si>
  <si>
    <t>Necdet</t>
  </si>
  <si>
    <t>Dirk Krause</t>
  </si>
  <si>
    <t>4er Mannschaften</t>
  </si>
  <si>
    <t>Buchholz</t>
  </si>
  <si>
    <t>Sven</t>
  </si>
  <si>
    <t>Neumann</t>
  </si>
  <si>
    <t>Kevin</t>
  </si>
  <si>
    <t>Thomas</t>
  </si>
  <si>
    <t>Poser</t>
  </si>
  <si>
    <t>Stefan</t>
  </si>
  <si>
    <t>Matthias</t>
  </si>
  <si>
    <t>Holger</t>
  </si>
  <si>
    <t>Warnkens</t>
  </si>
  <si>
    <t>Schulz</t>
  </si>
  <si>
    <t>Brandt</t>
  </si>
  <si>
    <t>Ralph</t>
  </si>
  <si>
    <t>Weigang</t>
  </si>
  <si>
    <t>Klaus-Dieter</t>
  </si>
  <si>
    <t>Minuth</t>
  </si>
  <si>
    <t>Hesse</t>
  </si>
  <si>
    <t>Dietmar</t>
  </si>
  <si>
    <t>Werner</t>
  </si>
  <si>
    <t>Nolte</t>
  </si>
  <si>
    <t>Günter</t>
  </si>
  <si>
    <t>Ehm</t>
  </si>
  <si>
    <t>Karin</t>
  </si>
  <si>
    <t>Rebecca</t>
  </si>
  <si>
    <t>Hennies</t>
  </si>
  <si>
    <t>Beier</t>
  </si>
  <si>
    <t>Dahrendorf</t>
  </si>
  <si>
    <t>Hackenberg</t>
  </si>
  <si>
    <t>Willi</t>
  </si>
  <si>
    <t>Petra</t>
  </si>
  <si>
    <t>1. BGC Celle</t>
  </si>
  <si>
    <t>Steier</t>
  </si>
  <si>
    <t>Krause</t>
  </si>
  <si>
    <t>Jörg</t>
  </si>
  <si>
    <t>Hannmann</t>
  </si>
  <si>
    <t>Möller, Friedrich</t>
  </si>
  <si>
    <t>Lindenberg</t>
  </si>
  <si>
    <t>Mareike</t>
  </si>
  <si>
    <t>Jennifer</t>
  </si>
  <si>
    <t>Wedmann</t>
  </si>
  <si>
    <t>Diener</t>
  </si>
  <si>
    <t>Manuel</t>
  </si>
  <si>
    <t>Becker</t>
  </si>
  <si>
    <t>Martin</t>
  </si>
  <si>
    <t>Brandstettner</t>
  </si>
  <si>
    <t>Andrea</t>
  </si>
  <si>
    <t>Lendner</t>
  </si>
  <si>
    <t>Ute</t>
  </si>
  <si>
    <t>Schindler</t>
  </si>
  <si>
    <t>Ralf</t>
  </si>
  <si>
    <t>Rathje</t>
  </si>
  <si>
    <t>Udo</t>
  </si>
  <si>
    <t>Georgi</t>
  </si>
  <si>
    <t>Tetzlaff</t>
  </si>
  <si>
    <t>Benn</t>
  </si>
  <si>
    <t>Möller</t>
  </si>
  <si>
    <t>Friedrich</t>
  </si>
  <si>
    <t>Christan</t>
  </si>
  <si>
    <t>Lorenz</t>
  </si>
  <si>
    <t xml:space="preserve">Müller </t>
  </si>
  <si>
    <t>Schäfer</t>
  </si>
  <si>
    <t>Norbert</t>
  </si>
  <si>
    <t>Schüler W.</t>
  </si>
  <si>
    <t>n.St.</t>
  </si>
  <si>
    <t>nach Stechen</t>
  </si>
  <si>
    <t>Lorenz, Uwe</t>
  </si>
  <si>
    <t>MC Möve Cuxhaven</t>
  </si>
  <si>
    <r>
      <t xml:space="preserve">Ergebnisliste vom </t>
    </r>
    <r>
      <rPr>
        <b/>
        <sz val="18"/>
        <color indexed="8"/>
        <rFont val="Arial"/>
        <family val="2"/>
      </rPr>
      <t xml:space="preserve">53. Celler Pfingstturnier        </t>
    </r>
  </si>
  <si>
    <t>03.06.2017 - 04.06.2017</t>
  </si>
  <si>
    <t>Freßmann</t>
  </si>
  <si>
    <t>Hallstein</t>
  </si>
  <si>
    <t>Gade</t>
  </si>
  <si>
    <t>Andreas</t>
  </si>
  <si>
    <t>Rappold</t>
  </si>
  <si>
    <t>Alexander</t>
  </si>
  <si>
    <t>Somnitz</t>
  </si>
  <si>
    <t>Christian</t>
  </si>
  <si>
    <t>Rath</t>
  </si>
  <si>
    <t>Weidner</t>
  </si>
  <si>
    <t>Ingo</t>
  </si>
  <si>
    <t>Mylius</t>
  </si>
  <si>
    <t>Pahl</t>
  </si>
  <si>
    <t>Gabi</t>
  </si>
  <si>
    <t>Severloh</t>
  </si>
  <si>
    <t>Jenifer</t>
  </si>
  <si>
    <t>Susanne</t>
  </si>
  <si>
    <t>Fahrenkrog</t>
  </si>
  <si>
    <t>Kirsten</t>
  </si>
  <si>
    <t>Jahrmärker</t>
  </si>
  <si>
    <t>Uta</t>
  </si>
  <si>
    <t>Hanna</t>
  </si>
  <si>
    <t>Opitz</t>
  </si>
  <si>
    <t>Brigitte</t>
  </si>
  <si>
    <t>Höötmann</t>
  </si>
  <si>
    <t>Bernhard</t>
  </si>
  <si>
    <t>Hoppe</t>
  </si>
  <si>
    <t>Mike</t>
  </si>
  <si>
    <t>Frank</t>
  </si>
  <si>
    <t>Oki</t>
  </si>
  <si>
    <t>Wittek</t>
  </si>
  <si>
    <t>Wodok</t>
  </si>
  <si>
    <t>Joachim</t>
  </si>
  <si>
    <t>Cieslik</t>
  </si>
  <si>
    <t>Edmund</t>
  </si>
  <si>
    <t>Kubzda</t>
  </si>
  <si>
    <t>Manfred</t>
  </si>
  <si>
    <t>Lührs</t>
  </si>
  <si>
    <t>Heinz</t>
  </si>
  <si>
    <t>Ten Voorde</t>
  </si>
  <si>
    <t>Gradus</t>
  </si>
  <si>
    <t>Wieck</t>
  </si>
  <si>
    <t>Herbert</t>
  </si>
  <si>
    <t>Rotermund</t>
  </si>
  <si>
    <t>Marie Sophie</t>
  </si>
  <si>
    <t>Hans-Jürgen</t>
  </si>
  <si>
    <t>Wedmann, Sven</t>
  </si>
  <si>
    <t>D</t>
  </si>
  <si>
    <t>H</t>
  </si>
  <si>
    <t>Sw1</t>
  </si>
  <si>
    <t>Sw2</t>
  </si>
  <si>
    <t>Sm1</t>
  </si>
  <si>
    <t>Sm2</t>
  </si>
  <si>
    <t>Jm</t>
  </si>
  <si>
    <t>Jw</t>
  </si>
  <si>
    <t>Schm</t>
  </si>
  <si>
    <t>Schw</t>
  </si>
  <si>
    <t>Ges.</t>
  </si>
  <si>
    <t>BGC Leipzig</t>
  </si>
  <si>
    <t>Sylvia Nolte Abbruch nach Runde 4 wegen Krankheit</t>
  </si>
  <si>
    <t>Erhart</t>
  </si>
  <si>
    <t>Abbruch nach Runde 4</t>
  </si>
  <si>
    <t>Dejoks</t>
  </si>
  <si>
    <t>René</t>
  </si>
  <si>
    <t>Dejoks, René</t>
  </si>
  <si>
    <t>ten Voorde, Gradus</t>
  </si>
  <si>
    <t>Neumann, Kevin</t>
  </si>
  <si>
    <t>BGC Wolfsburg</t>
  </si>
  <si>
    <t>Badtke</t>
  </si>
  <si>
    <t>Gerhard</t>
  </si>
  <si>
    <t>MGC Kassel</t>
  </si>
  <si>
    <t>MC Möve Cuxhaven 2</t>
  </si>
  <si>
    <t>MC Möve Cuxhaven 1</t>
  </si>
  <si>
    <t>BGC Celle 1</t>
  </si>
  <si>
    <t>BGC Celle 3</t>
  </si>
  <si>
    <t>BGC Celle 2</t>
  </si>
  <si>
    <t>Startverschiebung auf 12:00 Uhr wegen Regen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</si>
</sst>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0.000"/>
  </numFmts>
  <fonts count="19" x14ac:knownFonts="1">
    <font>
      <sz val="11"/>
      <color theme="1"/>
      <name val="Calibri"/>
      <family val="2"/>
      <scheme val="minor"/>
    </font>
    <font>
      <b/>
      <sz val="12"/>
      <name val="MS Sans Serif"/>
      <family val="2"/>
    </font>
    <font>
      <sz val="12"/>
      <name val="MS Sans Serif"/>
      <family val="2"/>
    </font>
    <font>
      <b/>
      <i/>
      <sz val="12"/>
      <name val="MS Sans Serif"/>
      <family val="2"/>
    </font>
    <font>
      <sz val="14"/>
      <name val="Arial"/>
      <family val="2"/>
    </font>
    <font>
      <sz val="12"/>
      <name val="Arial"/>
      <family val="2"/>
    </font>
    <font>
      <sz val="14"/>
      <name val="MS Sans Serif"/>
      <family val="2"/>
    </font>
    <font>
      <sz val="12"/>
      <color indexed="8"/>
      <name val="MS Sans Serif"/>
      <family val="2"/>
    </font>
    <font>
      <b/>
      <sz val="18"/>
      <color indexed="8"/>
      <name val="Arial"/>
      <family val="2"/>
    </font>
    <font>
      <sz val="12"/>
      <color rgb="FF000000"/>
      <name val="MS Sans Serif"/>
      <family val="2"/>
    </font>
    <font>
      <b/>
      <sz val="12"/>
      <color rgb="FF000000"/>
      <name val="MS Sans Serif"/>
      <family val="2"/>
    </font>
    <font>
      <b/>
      <i/>
      <sz val="12"/>
      <color rgb="FF000000"/>
      <name val="MS Sans Serif"/>
      <family val="2"/>
    </font>
    <font>
      <b/>
      <sz val="14"/>
      <color rgb="FF000000"/>
      <name val="MS Sans Serif"/>
      <family val="2"/>
    </font>
    <font>
      <sz val="10"/>
      <color rgb="FF000000"/>
      <name val="MS Sans Serif"/>
      <family val="2"/>
    </font>
    <font>
      <b/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color rgb="FF000000"/>
      <name val="MS Sans Serif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9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165" fontId="9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164" fontId="9" fillId="0" borderId="0" xfId="0" applyNumberFormat="1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10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164" fontId="9" fillId="0" borderId="0" xfId="0" applyNumberFormat="1" applyFont="1" applyBorder="1" applyAlignment="1" applyProtection="1">
      <alignment horizontal="center"/>
      <protection locked="0"/>
    </xf>
    <xf numFmtId="1" fontId="9" fillId="0" borderId="0" xfId="0" applyNumberFormat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14" fontId="2" fillId="0" borderId="0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Fill="1" applyBorder="1"/>
    <xf numFmtId="0" fontId="1" fillId="0" borderId="1" xfId="0" applyFont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right"/>
      <protection locked="0"/>
    </xf>
    <xf numFmtId="0" fontId="0" fillId="0" borderId="0" xfId="0"/>
    <xf numFmtId="1" fontId="9" fillId="0" borderId="0" xfId="0" applyNumberFormat="1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0" fillId="0" borderId="0" xfId="0" applyBorder="1"/>
    <xf numFmtId="0" fontId="12" fillId="0" borderId="0" xfId="0" applyFont="1" applyBorder="1" applyAlignment="1" applyProtection="1">
      <alignment horizontal="left" vertical="center"/>
      <protection locked="0"/>
    </xf>
    <xf numFmtId="1" fontId="2" fillId="0" borderId="0" xfId="0" applyNumberFormat="1" applyFont="1" applyBorder="1" applyAlignment="1" applyProtection="1">
      <alignment horizontal="right" vertical="center"/>
      <protection locked="0"/>
    </xf>
    <xf numFmtId="1" fontId="3" fillId="0" borderId="0" xfId="0" applyNumberFormat="1" applyFont="1" applyBorder="1" applyAlignment="1" applyProtection="1">
      <alignment vertical="center"/>
      <protection locked="0"/>
    </xf>
    <xf numFmtId="1" fontId="10" fillId="0" borderId="0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Border="1" applyAlignment="1" applyProtection="1">
      <alignment horizontal="center"/>
      <protection locked="0"/>
    </xf>
    <xf numFmtId="1" fontId="9" fillId="0" borderId="0" xfId="0" applyNumberFormat="1" applyFont="1" applyBorder="1" applyAlignment="1" applyProtection="1">
      <alignment horizontal="center" vertical="center"/>
      <protection locked="0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 applyProtection="1">
      <alignment horizontal="right" vertical="center"/>
      <protection locked="0"/>
    </xf>
    <xf numFmtId="1" fontId="0" fillId="0" borderId="0" xfId="0" applyNumberFormat="1"/>
    <xf numFmtId="1" fontId="0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Border="1"/>
    <xf numFmtId="0" fontId="10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7" fillId="0" borderId="8" xfId="0" applyFont="1" applyBorder="1" applyAlignment="1" applyProtection="1">
      <alignment horizontal="left" vertical="center"/>
    </xf>
    <xf numFmtId="0" fontId="18" fillId="0" borderId="11" xfId="0" applyFont="1" applyBorder="1" applyAlignment="1">
      <alignment horizontal="center"/>
    </xf>
    <xf numFmtId="0" fontId="7" fillId="0" borderId="8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/>
    </xf>
    <xf numFmtId="0" fontId="4" fillId="0" borderId="0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</cellXfs>
  <cellStyles count="1">
    <cellStyle name="Standard" xfId="0" builtinId="0"/>
  </cellStyles>
  <dxfs count="143">
    <dxf>
      <font>
        <color rgb="FF00B050"/>
      </font>
    </dxf>
    <dxf>
      <font>
        <color rgb="FFFF0000"/>
      </font>
    </dxf>
    <dxf>
      <font>
        <color rgb="FF0070C0"/>
      </font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color rgb="FF0070C0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ndense val="0"/>
        <extend val="0"/>
        <color rgb="FF000000"/>
      </font>
    </dxf>
    <dxf>
      <font>
        <condense val="0"/>
        <extend val="0"/>
        <color rgb="FFFF0000"/>
      </font>
    </dxf>
    <dxf>
      <font>
        <condense val="0"/>
        <extend val="0"/>
        <color rgb="FF339966"/>
      </font>
    </dxf>
    <dxf>
      <font>
        <color rgb="FF00B050"/>
      </font>
    </dxf>
    <dxf>
      <font>
        <color rgb="FFFF0000"/>
      </font>
    </dxf>
    <dxf>
      <font>
        <color rgb="FF0070C0"/>
      </font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  <border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color rgb="FF0070C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9"/>
  <sheetViews>
    <sheetView tabSelected="1" zoomScaleNormal="100" zoomScaleSheetLayoutView="100" workbookViewId="0">
      <selection activeCell="E21" sqref="E21"/>
    </sheetView>
  </sheetViews>
  <sheetFormatPr baseColWidth="10" defaultRowHeight="15.75" x14ac:dyDescent="0.25"/>
  <cols>
    <col min="1" max="1" width="4.42578125" style="28" bestFit="1" customWidth="1"/>
    <col min="2" max="2" width="9" style="48" bestFit="1" customWidth="1"/>
    <col min="3" max="3" width="23.140625" style="1" customWidth="1"/>
    <col min="4" max="4" width="21" style="1" bestFit="1" customWidth="1"/>
    <col min="5" max="5" width="9" style="1" bestFit="1" customWidth="1"/>
    <col min="6" max="6" width="10.28515625" style="17" bestFit="1" customWidth="1"/>
    <col min="7" max="8" width="7.28515625" style="2" bestFit="1" customWidth="1"/>
    <col min="9" max="10" width="7.28515625" style="2" customWidth="1"/>
    <col min="11" max="11" width="7" style="17" customWidth="1"/>
    <col min="12" max="12" width="7" style="17" hidden="1" customWidth="1"/>
    <col min="13" max="13" width="7.7109375" style="17" hidden="1" customWidth="1"/>
    <col min="14" max="14" width="11.42578125" style="3" hidden="1" customWidth="1"/>
    <col min="15" max="15" width="12.28515625" style="20" bestFit="1" customWidth="1"/>
    <col min="16" max="16" width="9.7109375" style="18" bestFit="1" customWidth="1"/>
    <col min="17" max="17" width="9.7109375" style="5" bestFit="1" customWidth="1"/>
    <col min="18" max="18" width="6.5703125" style="3" bestFit="1" customWidth="1"/>
    <col min="19" max="20" width="11.42578125" style="3"/>
    <col min="21" max="21" width="1.85546875" style="3" bestFit="1" customWidth="1"/>
    <col min="22" max="16384" width="11.42578125" style="3"/>
  </cols>
  <sheetData>
    <row r="1" spans="1:18" ht="23.25" x14ac:dyDescent="0.25">
      <c r="A1" s="78" t="s">
        <v>207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1:18" x14ac:dyDescent="0.25">
      <c r="A2" s="79" t="s">
        <v>208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8" s="9" customFormat="1" x14ac:dyDescent="0.25">
      <c r="A3" s="28"/>
      <c r="B3" s="48"/>
      <c r="C3" s="1"/>
      <c r="D3" s="1"/>
      <c r="E3" s="1"/>
      <c r="F3" s="3"/>
      <c r="G3" s="16"/>
      <c r="H3" s="16"/>
      <c r="I3" s="16"/>
      <c r="J3" s="16"/>
      <c r="K3" s="3"/>
      <c r="L3" s="3"/>
      <c r="M3" s="3"/>
      <c r="O3" s="1"/>
      <c r="P3" s="10"/>
      <c r="Q3" s="1"/>
    </row>
    <row r="4" spans="1:18" s="9" customFormat="1" x14ac:dyDescent="0.25">
      <c r="A4" s="28"/>
      <c r="B4" s="48"/>
      <c r="C4" s="1"/>
      <c r="D4" s="1"/>
      <c r="E4" s="1"/>
      <c r="F4" s="3"/>
      <c r="G4" s="16"/>
      <c r="H4" s="16"/>
      <c r="I4" s="16"/>
      <c r="J4" s="16"/>
      <c r="K4" s="3"/>
      <c r="L4" s="3"/>
      <c r="M4" s="3"/>
      <c r="O4" s="1"/>
      <c r="P4" s="10"/>
      <c r="Q4" s="1"/>
    </row>
    <row r="5" spans="1:18" s="8" customFormat="1" x14ac:dyDescent="0.25">
      <c r="A5" s="28"/>
      <c r="B5" s="48"/>
      <c r="C5" s="7" t="s">
        <v>0</v>
      </c>
      <c r="D5" s="7"/>
      <c r="E5" s="77" t="s">
        <v>63</v>
      </c>
      <c r="F5" s="77"/>
      <c r="G5" s="77"/>
      <c r="H5" s="77" t="s">
        <v>170</v>
      </c>
      <c r="I5" s="77"/>
      <c r="J5" s="77"/>
      <c r="K5" s="1"/>
      <c r="L5" s="1"/>
      <c r="M5" s="1"/>
      <c r="O5" s="1">
        <v>20839</v>
      </c>
      <c r="P5" s="10"/>
      <c r="Q5" s="1"/>
    </row>
    <row r="6" spans="1:18" s="9" customFormat="1" x14ac:dyDescent="0.25">
      <c r="A6" s="28"/>
      <c r="B6" s="48"/>
      <c r="C6" s="1"/>
      <c r="D6" s="1"/>
      <c r="E6" s="1"/>
      <c r="F6" s="3"/>
      <c r="G6" s="16"/>
      <c r="H6" s="77"/>
      <c r="I6" s="77"/>
      <c r="J6" s="77"/>
      <c r="K6" s="3"/>
      <c r="L6" s="3"/>
      <c r="M6" s="3"/>
      <c r="N6" s="1"/>
      <c r="O6" s="1"/>
      <c r="P6" s="10"/>
      <c r="Q6" s="1"/>
    </row>
    <row r="7" spans="1:18" s="8" customFormat="1" x14ac:dyDescent="0.25">
      <c r="A7" s="28"/>
      <c r="B7" s="48"/>
      <c r="C7" s="7" t="s">
        <v>2</v>
      </c>
      <c r="D7" s="7"/>
      <c r="E7" s="81" t="s">
        <v>3</v>
      </c>
      <c r="F7" s="81"/>
      <c r="G7" s="81"/>
      <c r="H7" s="77"/>
      <c r="I7" s="77"/>
      <c r="J7" s="77"/>
      <c r="K7" s="42"/>
      <c r="L7" s="42"/>
      <c r="M7" s="42"/>
      <c r="N7" s="1"/>
      <c r="O7" s="1"/>
    </row>
    <row r="8" spans="1:18" s="8" customFormat="1" x14ac:dyDescent="0.25">
      <c r="A8" s="28"/>
      <c r="B8" s="48"/>
      <c r="D8" s="11" t="s">
        <v>5</v>
      </c>
      <c r="E8" s="77" t="s">
        <v>175</v>
      </c>
      <c r="F8" s="77"/>
      <c r="G8" s="77"/>
      <c r="H8" s="77" t="s">
        <v>88</v>
      </c>
      <c r="I8" s="77"/>
      <c r="J8" s="77"/>
      <c r="K8" s="11"/>
      <c r="L8" s="43"/>
      <c r="M8" s="43"/>
      <c r="N8" s="1"/>
      <c r="O8" s="1">
        <v>3757</v>
      </c>
      <c r="P8" s="77"/>
      <c r="Q8" s="77"/>
    </row>
    <row r="9" spans="1:18" s="8" customFormat="1" x14ac:dyDescent="0.25">
      <c r="A9" s="28"/>
      <c r="B9" s="48"/>
      <c r="D9" s="11" t="s">
        <v>6</v>
      </c>
      <c r="E9" s="77" t="s">
        <v>205</v>
      </c>
      <c r="F9" s="77"/>
      <c r="G9" s="77"/>
      <c r="H9" s="77" t="s">
        <v>206</v>
      </c>
      <c r="I9" s="77"/>
      <c r="J9" s="77"/>
      <c r="K9" s="11"/>
      <c r="L9" s="43"/>
      <c r="M9" s="43"/>
      <c r="N9" s="1"/>
      <c r="O9" s="1">
        <v>11446</v>
      </c>
      <c r="P9" s="77"/>
      <c r="Q9" s="77"/>
    </row>
    <row r="10" spans="1:18" s="8" customFormat="1" x14ac:dyDescent="0.25">
      <c r="A10" s="28"/>
      <c r="B10" s="48"/>
      <c r="D10" s="11" t="s">
        <v>6</v>
      </c>
      <c r="E10" s="80" t="s">
        <v>255</v>
      </c>
      <c r="F10" s="80"/>
      <c r="G10" s="80"/>
      <c r="H10" s="77" t="s">
        <v>103</v>
      </c>
      <c r="I10" s="77"/>
      <c r="J10" s="77"/>
      <c r="K10" s="11"/>
      <c r="L10" s="43"/>
      <c r="M10" s="43"/>
      <c r="N10" s="1"/>
      <c r="O10" s="1">
        <v>19881</v>
      </c>
      <c r="P10" s="77"/>
      <c r="Q10" s="77"/>
    </row>
    <row r="11" spans="1:18" s="8" customFormat="1" x14ac:dyDescent="0.25">
      <c r="A11" s="28"/>
      <c r="B11" s="48"/>
      <c r="D11" s="11"/>
      <c r="E11" s="61"/>
      <c r="F11" s="61"/>
      <c r="G11" s="61"/>
      <c r="H11" s="77"/>
      <c r="I11" s="77"/>
      <c r="J11" s="77"/>
      <c r="K11" s="11"/>
      <c r="L11" s="60"/>
      <c r="M11" s="60"/>
      <c r="N11" s="1"/>
      <c r="O11" s="1"/>
      <c r="P11" s="60"/>
      <c r="Q11" s="60"/>
    </row>
    <row r="12" spans="1:18" s="8" customFormat="1" x14ac:dyDescent="0.25">
      <c r="A12" s="28"/>
      <c r="B12" s="48"/>
      <c r="D12" s="7"/>
      <c r="E12" s="81" t="s">
        <v>4</v>
      </c>
      <c r="F12" s="81"/>
      <c r="G12" s="81"/>
      <c r="H12" s="77"/>
      <c r="I12" s="77"/>
      <c r="J12" s="77"/>
      <c r="K12" s="11"/>
      <c r="L12" s="60"/>
      <c r="M12" s="60"/>
      <c r="N12" s="1"/>
      <c r="O12" s="1"/>
      <c r="P12" s="60"/>
      <c r="Q12" s="60"/>
    </row>
    <row r="13" spans="1:18" s="8" customFormat="1" x14ac:dyDescent="0.25">
      <c r="A13" s="28"/>
      <c r="B13" s="48"/>
      <c r="D13" s="11" t="s">
        <v>5</v>
      </c>
      <c r="E13" s="80" t="s">
        <v>273</v>
      </c>
      <c r="F13" s="80"/>
      <c r="G13" s="80"/>
      <c r="H13" s="77" t="s">
        <v>88</v>
      </c>
      <c r="I13" s="77"/>
      <c r="J13" s="77"/>
      <c r="K13" s="11"/>
      <c r="L13" s="60"/>
      <c r="M13" s="60"/>
      <c r="N13" s="1"/>
      <c r="O13" s="1">
        <v>24675</v>
      </c>
      <c r="P13" s="60"/>
      <c r="Q13" s="60"/>
    </row>
    <row r="14" spans="1:18" s="8" customFormat="1" x14ac:dyDescent="0.25">
      <c r="A14" s="28"/>
      <c r="B14" s="48"/>
      <c r="D14" s="11" t="s">
        <v>6</v>
      </c>
      <c r="E14" s="80" t="s">
        <v>274</v>
      </c>
      <c r="F14" s="80"/>
      <c r="G14" s="80"/>
      <c r="H14" s="77" t="s">
        <v>84</v>
      </c>
      <c r="I14" s="77"/>
      <c r="J14" s="77"/>
      <c r="K14" s="11"/>
      <c r="L14" s="60"/>
      <c r="M14" s="60"/>
      <c r="N14" s="1"/>
      <c r="O14" s="1">
        <v>21047</v>
      </c>
      <c r="P14" s="60"/>
      <c r="Q14" s="60"/>
    </row>
    <row r="15" spans="1:18" s="8" customFormat="1" x14ac:dyDescent="0.25">
      <c r="A15" s="28"/>
      <c r="B15" s="48"/>
      <c r="D15" s="11" t="s">
        <v>6</v>
      </c>
      <c r="E15" s="80" t="s">
        <v>275</v>
      </c>
      <c r="F15" s="80"/>
      <c r="G15" s="80"/>
      <c r="H15" s="77" t="s">
        <v>276</v>
      </c>
      <c r="I15" s="77"/>
      <c r="J15" s="77"/>
      <c r="K15" s="11"/>
      <c r="L15" s="60"/>
      <c r="M15" s="60"/>
      <c r="N15" s="1"/>
      <c r="O15" s="1">
        <v>26535</v>
      </c>
      <c r="P15" s="60"/>
      <c r="Q15" s="60"/>
    </row>
    <row r="16" spans="1:18" s="8" customFormat="1" x14ac:dyDescent="0.25">
      <c r="A16" s="28"/>
      <c r="B16" s="48"/>
      <c r="D16" s="11"/>
      <c r="E16" s="61"/>
      <c r="F16" s="61"/>
      <c r="G16" s="61"/>
      <c r="H16" s="77"/>
      <c r="I16" s="77"/>
      <c r="J16" s="77"/>
      <c r="K16" s="11"/>
      <c r="L16" s="60"/>
      <c r="M16" s="60"/>
      <c r="N16" s="1"/>
      <c r="O16" s="1"/>
      <c r="P16" s="60"/>
      <c r="Q16" s="60"/>
    </row>
    <row r="17" spans="1:17" s="8" customFormat="1" x14ac:dyDescent="0.25">
      <c r="A17" s="28"/>
      <c r="B17" s="48"/>
      <c r="C17" s="7" t="s">
        <v>7</v>
      </c>
      <c r="D17" s="43" t="s">
        <v>110</v>
      </c>
      <c r="E17" s="44">
        <f>SUM('Vereine &amp; Abkürzungen'!I28:L28)</f>
        <v>1</v>
      </c>
      <c r="F17" s="1"/>
      <c r="H17" s="43" t="s">
        <v>106</v>
      </c>
      <c r="I17" s="44"/>
      <c r="J17" s="44">
        <f>SUM('Vereine &amp; Abkürzungen'!C28:H28)</f>
        <v>78</v>
      </c>
      <c r="K17" s="41"/>
      <c r="L17" s="44"/>
      <c r="M17" s="44"/>
      <c r="N17" s="44"/>
      <c r="P17" s="44" t="s">
        <v>109</v>
      </c>
      <c r="Q17" s="44">
        <f>E17+J17</f>
        <v>79</v>
      </c>
    </row>
    <row r="18" spans="1:17" s="8" customFormat="1" x14ac:dyDescent="0.25">
      <c r="A18" s="28"/>
      <c r="B18" s="48"/>
      <c r="C18" s="7" t="s">
        <v>9</v>
      </c>
      <c r="D18" s="42"/>
      <c r="E18" s="1"/>
      <c r="F18" s="1"/>
      <c r="G18" s="7"/>
      <c r="H18" s="7"/>
      <c r="I18" s="7"/>
      <c r="J18" s="7"/>
      <c r="K18" s="1"/>
      <c r="L18" s="1"/>
      <c r="M18" s="1"/>
      <c r="O18" s="1"/>
      <c r="P18" s="10"/>
      <c r="Q18" s="1"/>
    </row>
    <row r="19" spans="1:17" s="8" customFormat="1" x14ac:dyDescent="0.25">
      <c r="A19" s="28"/>
      <c r="B19" s="48"/>
      <c r="C19" s="7" t="s">
        <v>10</v>
      </c>
      <c r="D19" s="1" t="s">
        <v>111</v>
      </c>
      <c r="E19" s="1" t="s">
        <v>268</v>
      </c>
      <c r="F19" s="1"/>
      <c r="G19" s="7"/>
      <c r="H19" s="7"/>
      <c r="I19" s="7"/>
      <c r="J19" s="7"/>
      <c r="K19" s="1"/>
      <c r="L19" s="1"/>
      <c r="M19" s="1"/>
      <c r="O19" s="1"/>
      <c r="P19" s="10"/>
      <c r="Q19" s="1"/>
    </row>
    <row r="20" spans="1:17" s="8" customFormat="1" x14ac:dyDescent="0.25">
      <c r="A20" s="28"/>
      <c r="B20" s="48"/>
      <c r="C20" s="7"/>
      <c r="D20" s="1" t="s">
        <v>112</v>
      </c>
      <c r="E20" s="1" t="s">
        <v>285</v>
      </c>
      <c r="F20" s="1"/>
      <c r="G20" s="7"/>
      <c r="H20" s="62"/>
      <c r="I20" s="7"/>
      <c r="J20" s="7"/>
      <c r="K20" s="1"/>
      <c r="L20" s="1"/>
      <c r="M20" s="1"/>
      <c r="O20" s="1"/>
      <c r="P20" s="10"/>
      <c r="Q20" s="1"/>
    </row>
    <row r="21" spans="1:17" s="8" customFormat="1" x14ac:dyDescent="0.25">
      <c r="A21" s="28"/>
      <c r="B21" s="48"/>
      <c r="C21" s="7"/>
      <c r="D21" s="1"/>
      <c r="E21" s="1"/>
      <c r="F21" s="1"/>
      <c r="G21" s="7"/>
      <c r="H21" s="62"/>
      <c r="I21" s="7"/>
      <c r="J21" s="7"/>
      <c r="K21" s="1"/>
      <c r="L21" s="1"/>
      <c r="M21" s="1"/>
      <c r="O21" s="1"/>
      <c r="P21" s="10"/>
      <c r="Q21" s="1"/>
    </row>
    <row r="22" spans="1:17" s="8" customFormat="1" x14ac:dyDescent="0.25">
      <c r="A22" s="28"/>
      <c r="B22" s="48"/>
      <c r="C22" s="7"/>
      <c r="D22" s="1"/>
      <c r="E22" s="1"/>
      <c r="G22" s="7"/>
      <c r="H22" s="7"/>
      <c r="I22" s="7"/>
      <c r="J22" s="7"/>
      <c r="K22" s="1"/>
      <c r="L22" s="1"/>
      <c r="M22" s="1"/>
      <c r="O22" s="1"/>
      <c r="P22" s="10"/>
      <c r="Q22" s="1"/>
    </row>
    <row r="23" spans="1:17" s="8" customFormat="1" ht="19.5" x14ac:dyDescent="0.25">
      <c r="A23" s="28"/>
      <c r="B23" s="48"/>
      <c r="C23" s="47" t="s">
        <v>11</v>
      </c>
      <c r="D23" s="47"/>
      <c r="G23" s="15" t="s">
        <v>12</v>
      </c>
      <c r="H23" s="15" t="s">
        <v>13</v>
      </c>
      <c r="I23" s="15" t="s">
        <v>14</v>
      </c>
      <c r="J23" s="15" t="s">
        <v>15</v>
      </c>
      <c r="K23" s="15" t="s">
        <v>107</v>
      </c>
      <c r="L23" s="15" t="s">
        <v>16</v>
      </c>
      <c r="M23" s="15" t="s">
        <v>17</v>
      </c>
      <c r="N23" s="15" t="s">
        <v>108</v>
      </c>
      <c r="O23" s="15" t="s">
        <v>8</v>
      </c>
      <c r="P23" s="15" t="s">
        <v>18</v>
      </c>
      <c r="Q23" s="15" t="s">
        <v>19</v>
      </c>
    </row>
    <row r="24" spans="1:17" s="8" customFormat="1" ht="15.75" customHeight="1" x14ac:dyDescent="0.25">
      <c r="A24" s="28" t="s">
        <v>20</v>
      </c>
      <c r="B24" s="48"/>
      <c r="C24" s="59" t="str">
        <f>Mannschaften!A$4</f>
        <v>MC Möve Cuxhaven 1</v>
      </c>
      <c r="D24" s="21"/>
      <c r="F24" s="17"/>
      <c r="G24" s="2">
        <f>Mannschaften!D$9</f>
        <v>97</v>
      </c>
      <c r="H24" s="2">
        <f>Mannschaften!E$9</f>
        <v>84</v>
      </c>
      <c r="I24" s="2">
        <f>Mannschaften!F$9</f>
        <v>100</v>
      </c>
      <c r="J24" s="2">
        <f>Mannschaften!G$9</f>
        <v>90</v>
      </c>
      <c r="K24" s="2">
        <f>Mannschaften!H$9</f>
        <v>88</v>
      </c>
      <c r="L24" s="17"/>
      <c r="M24" s="17"/>
      <c r="N24" s="9"/>
      <c r="O24" s="4">
        <f>SUM(F24:N24)</f>
        <v>459</v>
      </c>
      <c r="P24" s="18">
        <f t="shared" ref="P24:P30" si="0">SUM(O24)/20</f>
        <v>22.95</v>
      </c>
      <c r="Q24" s="19">
        <f t="shared" ref="Q24:Q30" si="1">IF(G24&gt;0,(MAX(G24:M24)-MIN(G24:M24)),"0")</f>
        <v>16</v>
      </c>
    </row>
    <row r="25" spans="1:17" s="9" customFormat="1" ht="15.75" customHeight="1" x14ac:dyDescent="0.25">
      <c r="A25" s="28" t="s">
        <v>22</v>
      </c>
      <c r="B25" s="48"/>
      <c r="C25" s="59" t="str">
        <f>Mannschaften!A$11</f>
        <v>BGC Celle 1</v>
      </c>
      <c r="D25" s="21"/>
      <c r="E25" s="8"/>
      <c r="F25" s="17"/>
      <c r="G25" s="2">
        <f>Mannschaften!D$16</f>
        <v>92</v>
      </c>
      <c r="H25" s="2">
        <f>Mannschaften!E$16</f>
        <v>99</v>
      </c>
      <c r="I25" s="2">
        <f>Mannschaften!F$16</f>
        <v>96</v>
      </c>
      <c r="J25" s="2">
        <f>Mannschaften!G$16</f>
        <v>86</v>
      </c>
      <c r="K25" s="2">
        <f>Mannschaften!H$16</f>
        <v>92</v>
      </c>
      <c r="L25" s="17"/>
      <c r="M25" s="17"/>
      <c r="O25" s="4">
        <f>SUM(F25:N25)</f>
        <v>465</v>
      </c>
      <c r="P25" s="18">
        <f t="shared" si="0"/>
        <v>23.25</v>
      </c>
      <c r="Q25" s="19">
        <f t="shared" si="1"/>
        <v>13</v>
      </c>
    </row>
    <row r="26" spans="1:17" s="9" customFormat="1" ht="15.75" customHeight="1" x14ac:dyDescent="0.25">
      <c r="A26" s="28" t="s">
        <v>23</v>
      </c>
      <c r="B26" s="48"/>
      <c r="C26" s="59" t="str">
        <f>Mannschaften!A$18</f>
        <v>MGC Kassel</v>
      </c>
      <c r="D26" s="21"/>
      <c r="E26" s="8"/>
      <c r="F26" s="17"/>
      <c r="G26" s="2">
        <f>Mannschaften!D$23</f>
        <v>105</v>
      </c>
      <c r="H26" s="2">
        <f>Mannschaften!E$23</f>
        <v>95</v>
      </c>
      <c r="I26" s="2">
        <f>Mannschaften!F$23</f>
        <v>97</v>
      </c>
      <c r="J26" s="2">
        <f>Mannschaften!G$23</f>
        <v>99</v>
      </c>
      <c r="K26" s="2">
        <f>Mannschaften!H$23</f>
        <v>102</v>
      </c>
      <c r="L26" s="17"/>
      <c r="M26" s="17"/>
      <c r="O26" s="4">
        <f>SUM(G26:K26)</f>
        <v>498</v>
      </c>
      <c r="P26" s="18">
        <f t="shared" si="0"/>
        <v>24.9</v>
      </c>
      <c r="Q26" s="19">
        <f t="shared" si="1"/>
        <v>10</v>
      </c>
    </row>
    <row r="27" spans="1:17" s="9" customFormat="1" ht="15.75" customHeight="1" x14ac:dyDescent="0.25">
      <c r="A27" s="28" t="s">
        <v>24</v>
      </c>
      <c r="B27" s="48"/>
      <c r="C27" s="59" t="str">
        <f>Mannschaften!A$25</f>
        <v>MC Möve Cuxhaven 2</v>
      </c>
      <c r="D27" s="21"/>
      <c r="E27" s="8"/>
      <c r="F27" s="17"/>
      <c r="G27" s="2">
        <f>Mannschaften!D$30</f>
        <v>99</v>
      </c>
      <c r="H27" s="2">
        <f>Mannschaften!E$30</f>
        <v>97</v>
      </c>
      <c r="I27" s="2">
        <f>Mannschaften!F$30</f>
        <v>108</v>
      </c>
      <c r="J27" s="2">
        <f>Mannschaften!G$30</f>
        <v>99</v>
      </c>
      <c r="K27" s="2">
        <f>Mannschaften!H$30</f>
        <v>103</v>
      </c>
      <c r="L27" s="17"/>
      <c r="M27" s="17"/>
      <c r="O27" s="4">
        <f>SUM(G27:K27)</f>
        <v>506</v>
      </c>
      <c r="P27" s="18">
        <f t="shared" si="0"/>
        <v>25.3</v>
      </c>
      <c r="Q27" s="19">
        <f t="shared" si="1"/>
        <v>11</v>
      </c>
    </row>
    <row r="28" spans="1:17" s="9" customFormat="1" ht="15.75" customHeight="1" x14ac:dyDescent="0.25">
      <c r="A28" s="28" t="s">
        <v>25</v>
      </c>
      <c r="B28" s="48"/>
      <c r="C28" s="59" t="str">
        <f>Mannschaften!A$32</f>
        <v>SV Lurup</v>
      </c>
      <c r="D28" s="21"/>
      <c r="E28" s="8"/>
      <c r="F28" s="17"/>
      <c r="G28" s="2">
        <f>Mannschaften!D$37</f>
        <v>105</v>
      </c>
      <c r="H28" s="2">
        <f>Mannschaften!E$37</f>
        <v>111</v>
      </c>
      <c r="I28" s="2">
        <f>Mannschaften!F$37</f>
        <v>103</v>
      </c>
      <c r="J28" s="2">
        <f>Mannschaften!G$37</f>
        <v>100</v>
      </c>
      <c r="K28" s="2">
        <f>Mannschaften!H$37</f>
        <v>103</v>
      </c>
      <c r="L28" s="17"/>
      <c r="M28" s="17"/>
      <c r="O28" s="4">
        <f>SUM(F28:N28)</f>
        <v>522</v>
      </c>
      <c r="P28" s="18">
        <f t="shared" si="0"/>
        <v>26.1</v>
      </c>
      <c r="Q28" s="19">
        <f t="shared" si="1"/>
        <v>11</v>
      </c>
    </row>
    <row r="29" spans="1:17" s="9" customFormat="1" ht="15.75" customHeight="1" x14ac:dyDescent="0.25">
      <c r="A29" s="28" t="s">
        <v>26</v>
      </c>
      <c r="B29" s="48"/>
      <c r="C29" s="59" t="str">
        <f>Mannschaften!A$39</f>
        <v>BGC Celle 3</v>
      </c>
      <c r="D29" s="21"/>
      <c r="E29" s="8"/>
      <c r="F29" s="17"/>
      <c r="G29" s="2">
        <f>Mannschaften!D$44</f>
        <v>115</v>
      </c>
      <c r="H29" s="2">
        <f>Mannschaften!E$44</f>
        <v>109</v>
      </c>
      <c r="I29" s="2">
        <f>Mannschaften!F$44</f>
        <v>103</v>
      </c>
      <c r="J29" s="2">
        <f>Mannschaften!G$44</f>
        <v>121</v>
      </c>
      <c r="K29" s="2">
        <f>Mannschaften!H$44</f>
        <v>115</v>
      </c>
      <c r="L29" s="17"/>
      <c r="M29" s="17"/>
      <c r="O29" s="4">
        <f>SUM(G29:K29)</f>
        <v>563</v>
      </c>
      <c r="P29" s="18">
        <f t="shared" si="0"/>
        <v>28.15</v>
      </c>
      <c r="Q29" s="19">
        <f t="shared" si="1"/>
        <v>18</v>
      </c>
    </row>
    <row r="30" spans="1:17" s="9" customFormat="1" ht="15.75" customHeight="1" x14ac:dyDescent="0.25">
      <c r="A30" s="28" t="s">
        <v>27</v>
      </c>
      <c r="B30" s="48"/>
      <c r="C30" s="59" t="str">
        <f>Mannschaften!A$46</f>
        <v>BGC Celle 2</v>
      </c>
      <c r="D30" s="21"/>
      <c r="E30" s="8"/>
      <c r="F30" s="17"/>
      <c r="G30" s="2">
        <f>Mannschaften!D$51</f>
        <v>106</v>
      </c>
      <c r="H30" s="2">
        <f>Mannschaften!E$51</f>
        <v>124</v>
      </c>
      <c r="I30" s="2">
        <f>Mannschaften!F$51</f>
        <v>105</v>
      </c>
      <c r="J30" s="2">
        <f>Mannschaften!G$51</f>
        <v>121</v>
      </c>
      <c r="K30" s="2">
        <f>Mannschaften!H$51</f>
        <v>117</v>
      </c>
      <c r="L30" s="17"/>
      <c r="M30" s="17"/>
      <c r="O30" s="4">
        <f>SUM(F30:N30)</f>
        <v>573</v>
      </c>
      <c r="P30" s="18">
        <f t="shared" si="0"/>
        <v>28.65</v>
      </c>
      <c r="Q30" s="19">
        <f t="shared" si="1"/>
        <v>19</v>
      </c>
    </row>
    <row r="31" spans="1:17" s="9" customFormat="1" ht="17.25" customHeight="1" x14ac:dyDescent="0.25">
      <c r="A31" s="28"/>
      <c r="B31" s="48"/>
    </row>
    <row r="32" spans="1:17" s="9" customFormat="1" x14ac:dyDescent="0.25">
      <c r="B32" s="49"/>
    </row>
    <row r="33" spans="1:18" s="9" customFormat="1" ht="19.5" x14ac:dyDescent="0.25">
      <c r="A33" s="28"/>
      <c r="B33" s="50" t="s">
        <v>38</v>
      </c>
      <c r="C33" s="21" t="s">
        <v>36</v>
      </c>
      <c r="D33" s="21"/>
      <c r="E33" s="15" t="s">
        <v>38</v>
      </c>
      <c r="F33" s="15" t="s">
        <v>37</v>
      </c>
      <c r="G33" s="15" t="s">
        <v>12</v>
      </c>
      <c r="H33" s="15" t="s">
        <v>13</v>
      </c>
      <c r="I33" s="15" t="s">
        <v>14</v>
      </c>
      <c r="J33" s="15" t="s">
        <v>15</v>
      </c>
      <c r="K33" s="15" t="s">
        <v>107</v>
      </c>
      <c r="L33" s="15" t="s">
        <v>16</v>
      </c>
      <c r="M33" s="15" t="s">
        <v>17</v>
      </c>
      <c r="N33" s="15" t="s">
        <v>108</v>
      </c>
      <c r="O33" s="15" t="s">
        <v>8</v>
      </c>
      <c r="P33" s="15" t="s">
        <v>18</v>
      </c>
      <c r="Q33" s="15" t="s">
        <v>19</v>
      </c>
    </row>
    <row r="34" spans="1:18" s="9" customFormat="1" ht="18" x14ac:dyDescent="0.25">
      <c r="A34" s="32" t="s">
        <v>20</v>
      </c>
      <c r="B34" s="51">
        <v>31317</v>
      </c>
      <c r="C34" s="22" t="s">
        <v>140</v>
      </c>
      <c r="D34" s="22" t="s">
        <v>178</v>
      </c>
      <c r="E34" s="44">
        <v>31317</v>
      </c>
      <c r="F34" s="51" t="s">
        <v>41</v>
      </c>
      <c r="G34" s="2">
        <v>21</v>
      </c>
      <c r="H34" s="2">
        <v>22</v>
      </c>
      <c r="I34" s="2">
        <v>22</v>
      </c>
      <c r="J34" s="2">
        <v>23</v>
      </c>
      <c r="K34" s="2">
        <v>22</v>
      </c>
      <c r="L34" s="2"/>
      <c r="M34" s="2"/>
      <c r="N34" s="3"/>
      <c r="O34" s="4">
        <f>SUM(G34:K34)</f>
        <v>110</v>
      </c>
      <c r="P34" s="18">
        <f>SUM(O34)/5</f>
        <v>22</v>
      </c>
      <c r="Q34" s="19">
        <f>IF(G34&gt;0,(MAX(G34:M34)-MIN(G34:M34)),"0")</f>
        <v>2</v>
      </c>
      <c r="R34" s="3"/>
    </row>
    <row r="35" spans="1:18" s="9" customFormat="1" ht="18" x14ac:dyDescent="0.25">
      <c r="A35" s="32" t="s">
        <v>22</v>
      </c>
      <c r="B35" s="51">
        <v>46898</v>
      </c>
      <c r="C35" s="22" t="s">
        <v>161</v>
      </c>
      <c r="D35" s="22" t="s">
        <v>117</v>
      </c>
      <c r="E35" s="44">
        <v>46898</v>
      </c>
      <c r="F35" s="51" t="s">
        <v>40</v>
      </c>
      <c r="G35" s="2">
        <v>22</v>
      </c>
      <c r="H35" s="2">
        <v>21</v>
      </c>
      <c r="I35" s="2">
        <v>23</v>
      </c>
      <c r="J35" s="2">
        <v>25</v>
      </c>
      <c r="K35" s="2">
        <v>20</v>
      </c>
      <c r="L35" s="2"/>
      <c r="M35" s="2"/>
      <c r="N35" s="3"/>
      <c r="O35" s="4">
        <f>SUM(G35:K35)</f>
        <v>111</v>
      </c>
      <c r="P35" s="18">
        <f>SUM(O35)/5</f>
        <v>22.2</v>
      </c>
      <c r="Q35" s="19">
        <f>IF(G35&gt;0,(MAX(G35:M35)-MIN(G35:M35)),"0")</f>
        <v>5</v>
      </c>
      <c r="R35" s="3"/>
    </row>
    <row r="36" spans="1:18" s="9" customFormat="1" ht="18" x14ac:dyDescent="0.25">
      <c r="A36" s="32" t="s">
        <v>23</v>
      </c>
      <c r="B36" s="51">
        <v>40203</v>
      </c>
      <c r="C36" s="22" t="s">
        <v>176</v>
      </c>
      <c r="D36" s="22" t="s">
        <v>177</v>
      </c>
      <c r="E36" s="44">
        <v>40203</v>
      </c>
      <c r="F36" s="51" t="s">
        <v>40</v>
      </c>
      <c r="G36" s="2">
        <v>25</v>
      </c>
      <c r="H36" s="2">
        <v>25</v>
      </c>
      <c r="I36" s="2">
        <v>23</v>
      </c>
      <c r="J36" s="2">
        <v>21</v>
      </c>
      <c r="K36" s="2">
        <v>22</v>
      </c>
      <c r="L36" s="2"/>
      <c r="M36" s="2"/>
      <c r="N36" s="3"/>
      <c r="O36" s="4">
        <f>SUM(G36:K36)</f>
        <v>116</v>
      </c>
      <c r="P36" s="18">
        <f>SUM(O36)/5</f>
        <v>23.2</v>
      </c>
      <c r="Q36" s="19">
        <f>IF(G36&gt;0,(MAX(G36:M36)-MIN(G36:M36)),"0")</f>
        <v>4</v>
      </c>
      <c r="R36" s="3"/>
    </row>
    <row r="37" spans="1:18" s="9" customFormat="1" ht="18" x14ac:dyDescent="0.25">
      <c r="A37" s="32" t="s">
        <v>24</v>
      </c>
      <c r="B37" s="51">
        <v>37980</v>
      </c>
      <c r="C37" s="22" t="s">
        <v>209</v>
      </c>
      <c r="D37" s="22" t="s">
        <v>163</v>
      </c>
      <c r="E37" s="44">
        <v>37980</v>
      </c>
      <c r="F37" s="51" t="s">
        <v>80</v>
      </c>
      <c r="G37" s="2">
        <v>28</v>
      </c>
      <c r="H37" s="2">
        <v>24</v>
      </c>
      <c r="I37" s="2">
        <v>25</v>
      </c>
      <c r="J37" s="2">
        <v>25</v>
      </c>
      <c r="K37" s="2">
        <v>28</v>
      </c>
      <c r="L37" s="2"/>
      <c r="M37" s="2"/>
      <c r="N37" s="3"/>
      <c r="O37" s="4">
        <f>SUM(G37:K37)</f>
        <v>130</v>
      </c>
      <c r="P37" s="18">
        <f>SUM(O37)/5</f>
        <v>26</v>
      </c>
      <c r="Q37" s="19">
        <f>IF(G37&gt;0,(MAX(G37:M37)-MIN(G37:M37)),"0")</f>
        <v>4</v>
      </c>
      <c r="R37" s="3"/>
    </row>
    <row r="38" spans="1:18" s="9" customFormat="1" ht="18" x14ac:dyDescent="0.25">
      <c r="A38" s="32" t="s">
        <v>25</v>
      </c>
      <c r="B38" s="51">
        <v>65576</v>
      </c>
      <c r="C38" s="22" t="s">
        <v>142</v>
      </c>
      <c r="D38" s="22" t="s">
        <v>119</v>
      </c>
      <c r="E38" s="44">
        <v>65576</v>
      </c>
      <c r="F38" s="51" t="s">
        <v>40</v>
      </c>
      <c r="G38" s="2">
        <v>25</v>
      </c>
      <c r="H38" s="2">
        <v>27</v>
      </c>
      <c r="I38" s="2">
        <v>31</v>
      </c>
      <c r="J38" s="2">
        <v>30</v>
      </c>
      <c r="K38" s="2">
        <v>30</v>
      </c>
      <c r="L38" s="2"/>
      <c r="M38" s="2"/>
      <c r="N38" s="3"/>
      <c r="O38" s="4">
        <f>SUM(G38:K38)</f>
        <v>143</v>
      </c>
      <c r="P38" s="18">
        <f>SUM(O38)/5</f>
        <v>28.6</v>
      </c>
      <c r="Q38" s="19">
        <f>IF(G38&gt;0,(MAX(G38:M38)-MIN(G38:M38)),"0")</f>
        <v>6</v>
      </c>
      <c r="R38" s="3"/>
    </row>
    <row r="39" spans="1:18" s="9" customFormat="1" x14ac:dyDescent="0.25">
      <c r="A39" s="34"/>
      <c r="B39" s="49"/>
    </row>
    <row r="40" spans="1:18" ht="18" x14ac:dyDescent="0.25">
      <c r="B40" s="51"/>
      <c r="C40" s="22"/>
      <c r="D40" s="22"/>
      <c r="E40" s="20"/>
      <c r="K40" s="2"/>
      <c r="L40" s="2"/>
      <c r="M40" s="2"/>
      <c r="O40" s="4"/>
      <c r="Q40" s="19"/>
      <c r="R40" s="9"/>
    </row>
    <row r="41" spans="1:18" ht="19.5" x14ac:dyDescent="0.25">
      <c r="B41" s="50" t="s">
        <v>38</v>
      </c>
      <c r="C41" s="21" t="s">
        <v>48</v>
      </c>
      <c r="D41" s="21"/>
      <c r="E41" s="15" t="s">
        <v>38</v>
      </c>
      <c r="F41" s="15" t="s">
        <v>37</v>
      </c>
      <c r="G41" s="15" t="s">
        <v>12</v>
      </c>
      <c r="H41" s="15" t="s">
        <v>13</v>
      </c>
      <c r="I41" s="15" t="s">
        <v>14</v>
      </c>
      <c r="J41" s="15" t="s">
        <v>15</v>
      </c>
      <c r="K41" s="15" t="s">
        <v>107</v>
      </c>
      <c r="L41" s="15" t="s">
        <v>16</v>
      </c>
      <c r="M41" s="15" t="s">
        <v>17</v>
      </c>
      <c r="N41" s="15" t="s">
        <v>108</v>
      </c>
      <c r="O41" s="15" t="s">
        <v>8</v>
      </c>
      <c r="P41" s="15" t="s">
        <v>18</v>
      </c>
      <c r="Q41" s="15" t="s">
        <v>19</v>
      </c>
      <c r="R41" s="25"/>
    </row>
    <row r="42" spans="1:18" ht="18" x14ac:dyDescent="0.25">
      <c r="A42" s="32" t="s">
        <v>20</v>
      </c>
      <c r="B42" s="51">
        <v>43553</v>
      </c>
      <c r="C42" s="22" t="s">
        <v>174</v>
      </c>
      <c r="D42" s="22" t="s">
        <v>173</v>
      </c>
      <c r="E42" s="44">
        <v>43553</v>
      </c>
      <c r="F42" s="51" t="s">
        <v>49</v>
      </c>
      <c r="G42" s="2">
        <v>22</v>
      </c>
      <c r="H42" s="2">
        <v>21</v>
      </c>
      <c r="I42" s="2">
        <v>21</v>
      </c>
      <c r="J42" s="2">
        <v>19</v>
      </c>
      <c r="K42" s="2">
        <v>21</v>
      </c>
      <c r="L42" s="2"/>
      <c r="M42" s="2"/>
      <c r="O42" s="4">
        <f t="shared" ref="O42:O53" si="2">SUM(G42:M42)</f>
        <v>104</v>
      </c>
      <c r="P42" s="18">
        <f t="shared" ref="P42:P53" si="3">SUM(O42)/5</f>
        <v>20.8</v>
      </c>
      <c r="Q42" s="19">
        <f t="shared" ref="Q42:Q53" si="4">IF(G42&gt;0,(MAX(G42:M42)-MIN(G42:M42)),"0")</f>
        <v>3</v>
      </c>
    </row>
    <row r="43" spans="1:18" ht="18" x14ac:dyDescent="0.25">
      <c r="A43" s="32" t="s">
        <v>22</v>
      </c>
      <c r="B43" s="51">
        <v>33442</v>
      </c>
      <c r="C43" s="22" t="s">
        <v>182</v>
      </c>
      <c r="D43" s="22" t="s">
        <v>183</v>
      </c>
      <c r="E43" s="44">
        <v>33442</v>
      </c>
      <c r="F43" s="51" t="s">
        <v>52</v>
      </c>
      <c r="G43" s="2">
        <v>22</v>
      </c>
      <c r="H43" s="2">
        <v>21</v>
      </c>
      <c r="I43" s="2">
        <v>22</v>
      </c>
      <c r="J43" s="2">
        <v>19</v>
      </c>
      <c r="K43" s="2">
        <v>23</v>
      </c>
      <c r="L43" s="2"/>
      <c r="M43" s="2"/>
      <c r="O43" s="4">
        <f t="shared" si="2"/>
        <v>107</v>
      </c>
      <c r="P43" s="18">
        <f t="shared" si="3"/>
        <v>21.4</v>
      </c>
      <c r="Q43" s="19">
        <f t="shared" si="4"/>
        <v>4</v>
      </c>
    </row>
    <row r="44" spans="1:18" ht="18" x14ac:dyDescent="0.25">
      <c r="A44" s="32" t="s">
        <v>23</v>
      </c>
      <c r="B44" s="51">
        <v>49260</v>
      </c>
      <c r="C44" s="22" t="s">
        <v>215</v>
      </c>
      <c r="D44" s="22" t="s">
        <v>216</v>
      </c>
      <c r="E44" s="44">
        <v>49260</v>
      </c>
      <c r="F44" s="51" t="s">
        <v>42</v>
      </c>
      <c r="G44" s="2">
        <v>21</v>
      </c>
      <c r="H44" s="2">
        <v>24</v>
      </c>
      <c r="I44" s="2">
        <v>22</v>
      </c>
      <c r="J44" s="2">
        <v>22</v>
      </c>
      <c r="K44" s="2">
        <v>22</v>
      </c>
      <c r="L44" s="26"/>
      <c r="M44" s="26"/>
      <c r="O44" s="4">
        <f t="shared" si="2"/>
        <v>111</v>
      </c>
      <c r="P44" s="18">
        <f t="shared" si="3"/>
        <v>22.2</v>
      </c>
      <c r="Q44" s="19">
        <f t="shared" si="4"/>
        <v>3</v>
      </c>
    </row>
    <row r="45" spans="1:18" ht="18" x14ac:dyDescent="0.25">
      <c r="A45" s="32" t="s">
        <v>24</v>
      </c>
      <c r="B45" s="51">
        <v>65824</v>
      </c>
      <c r="C45" s="22" t="s">
        <v>217</v>
      </c>
      <c r="D45" s="22" t="s">
        <v>115</v>
      </c>
      <c r="E45" s="44">
        <v>65824</v>
      </c>
      <c r="F45" s="51" t="s">
        <v>102</v>
      </c>
      <c r="G45" s="2">
        <v>24</v>
      </c>
      <c r="H45" s="2">
        <v>25</v>
      </c>
      <c r="I45" s="2">
        <v>25</v>
      </c>
      <c r="J45" s="2">
        <v>19</v>
      </c>
      <c r="K45" s="2">
        <v>22</v>
      </c>
      <c r="L45" s="26"/>
      <c r="M45" s="26"/>
      <c r="O45" s="4">
        <f t="shared" si="2"/>
        <v>115</v>
      </c>
      <c r="P45" s="18">
        <f t="shared" si="3"/>
        <v>23</v>
      </c>
      <c r="Q45" s="19">
        <f t="shared" si="4"/>
        <v>6</v>
      </c>
    </row>
    <row r="46" spans="1:18" ht="18" x14ac:dyDescent="0.25">
      <c r="A46" s="32" t="s">
        <v>25</v>
      </c>
      <c r="B46" s="51">
        <v>45662</v>
      </c>
      <c r="C46" s="22" t="s">
        <v>210</v>
      </c>
      <c r="D46" s="22" t="s">
        <v>147</v>
      </c>
      <c r="E46" s="44">
        <v>45662</v>
      </c>
      <c r="F46" s="51" t="s">
        <v>85</v>
      </c>
      <c r="G46" s="2">
        <v>24</v>
      </c>
      <c r="H46" s="2">
        <v>20</v>
      </c>
      <c r="I46" s="2">
        <v>21</v>
      </c>
      <c r="J46" s="2">
        <v>28</v>
      </c>
      <c r="K46" s="2">
        <v>22</v>
      </c>
      <c r="L46" s="3"/>
      <c r="M46" s="3"/>
      <c r="O46" s="4">
        <f t="shared" si="2"/>
        <v>115</v>
      </c>
      <c r="P46" s="18">
        <f t="shared" si="3"/>
        <v>23</v>
      </c>
      <c r="Q46" s="19">
        <f t="shared" si="4"/>
        <v>8</v>
      </c>
    </row>
    <row r="47" spans="1:18" ht="19.5" x14ac:dyDescent="0.25">
      <c r="A47" s="32" t="s">
        <v>26</v>
      </c>
      <c r="B47" s="51">
        <v>40389</v>
      </c>
      <c r="C47" s="22" t="s">
        <v>114</v>
      </c>
      <c r="D47" s="22" t="s">
        <v>141</v>
      </c>
      <c r="E47" s="44">
        <v>40389</v>
      </c>
      <c r="F47" s="51" t="s">
        <v>65</v>
      </c>
      <c r="G47" s="2">
        <v>24</v>
      </c>
      <c r="H47" s="2">
        <v>24</v>
      </c>
      <c r="I47" s="2">
        <v>20</v>
      </c>
      <c r="J47" s="2">
        <v>26</v>
      </c>
      <c r="K47" s="2">
        <v>26</v>
      </c>
      <c r="L47" s="26"/>
      <c r="M47" s="26"/>
      <c r="O47" s="4">
        <f t="shared" si="2"/>
        <v>120</v>
      </c>
      <c r="P47" s="18">
        <f t="shared" si="3"/>
        <v>24</v>
      </c>
      <c r="Q47" s="19">
        <f t="shared" si="4"/>
        <v>6</v>
      </c>
      <c r="R47" s="27"/>
    </row>
    <row r="48" spans="1:18" ht="19.5" x14ac:dyDescent="0.25">
      <c r="A48" s="32" t="s">
        <v>27</v>
      </c>
      <c r="B48" s="51">
        <v>38363</v>
      </c>
      <c r="C48" s="22" t="s">
        <v>142</v>
      </c>
      <c r="D48" s="22" t="s">
        <v>143</v>
      </c>
      <c r="E48" s="20">
        <v>38363</v>
      </c>
      <c r="F48" s="17" t="s">
        <v>44</v>
      </c>
      <c r="G48" s="2">
        <v>24</v>
      </c>
      <c r="H48" s="2">
        <v>25</v>
      </c>
      <c r="I48" s="2">
        <v>27</v>
      </c>
      <c r="J48" s="2">
        <v>26</v>
      </c>
      <c r="K48" s="2">
        <v>20</v>
      </c>
      <c r="L48" s="2"/>
      <c r="M48" s="2"/>
      <c r="O48" s="4">
        <f t="shared" si="2"/>
        <v>122</v>
      </c>
      <c r="P48" s="18">
        <f t="shared" si="3"/>
        <v>24.4</v>
      </c>
      <c r="Q48" s="19">
        <f t="shared" si="4"/>
        <v>7</v>
      </c>
      <c r="R48" s="27"/>
    </row>
    <row r="49" spans="1:18" ht="19.5" x14ac:dyDescent="0.25">
      <c r="A49" s="32" t="s">
        <v>28</v>
      </c>
      <c r="B49" s="51">
        <v>64989</v>
      </c>
      <c r="C49" s="22" t="s">
        <v>271</v>
      </c>
      <c r="D49" s="22" t="s">
        <v>272</v>
      </c>
      <c r="E49" s="44">
        <v>64989</v>
      </c>
      <c r="F49" s="51" t="s">
        <v>65</v>
      </c>
      <c r="G49" s="2">
        <v>24</v>
      </c>
      <c r="H49" s="2">
        <v>24</v>
      </c>
      <c r="I49" s="2">
        <v>26</v>
      </c>
      <c r="J49" s="2">
        <v>24</v>
      </c>
      <c r="K49" s="2">
        <v>25</v>
      </c>
      <c r="L49" s="26"/>
      <c r="M49" s="26"/>
      <c r="O49" s="4">
        <f t="shared" si="2"/>
        <v>123</v>
      </c>
      <c r="P49" s="18">
        <f t="shared" si="3"/>
        <v>24.6</v>
      </c>
      <c r="Q49" s="19">
        <f t="shared" si="4"/>
        <v>2</v>
      </c>
      <c r="R49" s="27"/>
    </row>
    <row r="50" spans="1:18" ht="18" x14ac:dyDescent="0.25">
      <c r="A50" s="32" t="s">
        <v>29</v>
      </c>
      <c r="B50" s="51">
        <v>66030</v>
      </c>
      <c r="C50" s="22" t="s">
        <v>180</v>
      </c>
      <c r="D50" s="22" t="s">
        <v>181</v>
      </c>
      <c r="E50" s="44">
        <v>66030</v>
      </c>
      <c r="F50" s="51" t="s">
        <v>78</v>
      </c>
      <c r="G50" s="2">
        <v>26</v>
      </c>
      <c r="H50" s="2">
        <v>30</v>
      </c>
      <c r="I50" s="2">
        <v>22</v>
      </c>
      <c r="J50" s="2">
        <v>25</v>
      </c>
      <c r="K50" s="2">
        <v>27</v>
      </c>
      <c r="L50" s="2"/>
      <c r="M50" s="2"/>
      <c r="O50" s="4">
        <f t="shared" si="2"/>
        <v>130</v>
      </c>
      <c r="P50" s="18">
        <f t="shared" si="3"/>
        <v>26</v>
      </c>
      <c r="Q50" s="19">
        <f t="shared" si="4"/>
        <v>8</v>
      </c>
    </row>
    <row r="51" spans="1:18" ht="18" x14ac:dyDescent="0.25">
      <c r="A51" s="32" t="s">
        <v>30</v>
      </c>
      <c r="B51" s="51">
        <v>66972</v>
      </c>
      <c r="C51" s="22" t="s">
        <v>213</v>
      </c>
      <c r="D51" s="22" t="s">
        <v>214</v>
      </c>
      <c r="E51" s="44">
        <v>66972</v>
      </c>
      <c r="F51" s="51" t="s">
        <v>40</v>
      </c>
      <c r="G51" s="2">
        <v>26</v>
      </c>
      <c r="H51" s="2">
        <v>25</v>
      </c>
      <c r="I51" s="2">
        <v>28</v>
      </c>
      <c r="J51" s="2">
        <v>30</v>
      </c>
      <c r="K51" s="2">
        <v>30</v>
      </c>
      <c r="L51" s="26"/>
      <c r="M51" s="26"/>
      <c r="O51" s="4">
        <f t="shared" si="2"/>
        <v>139</v>
      </c>
      <c r="P51" s="18">
        <f t="shared" si="3"/>
        <v>27.8</v>
      </c>
      <c r="Q51" s="19">
        <f t="shared" si="4"/>
        <v>5</v>
      </c>
    </row>
    <row r="52" spans="1:18" ht="18" x14ac:dyDescent="0.25">
      <c r="A52" s="32" t="s">
        <v>31</v>
      </c>
      <c r="B52" s="51">
        <v>44689</v>
      </c>
      <c r="C52" s="22" t="s">
        <v>218</v>
      </c>
      <c r="D52" s="22" t="s">
        <v>219</v>
      </c>
      <c r="E52" s="44">
        <v>44689</v>
      </c>
      <c r="F52" s="51" t="s">
        <v>45</v>
      </c>
      <c r="G52" s="2">
        <v>28</v>
      </c>
      <c r="H52" s="2">
        <v>31</v>
      </c>
      <c r="I52" s="2">
        <v>23</v>
      </c>
      <c r="J52" s="2">
        <v>27</v>
      </c>
      <c r="K52" s="2">
        <v>30</v>
      </c>
      <c r="L52" s="26"/>
      <c r="M52" s="26"/>
      <c r="O52" s="4">
        <f t="shared" si="2"/>
        <v>139</v>
      </c>
      <c r="P52" s="18">
        <f t="shared" si="3"/>
        <v>27.8</v>
      </c>
      <c r="Q52" s="19">
        <f t="shared" si="4"/>
        <v>8</v>
      </c>
    </row>
    <row r="53" spans="1:18" ht="18" x14ac:dyDescent="0.25">
      <c r="A53" s="32" t="s">
        <v>32</v>
      </c>
      <c r="B53" s="51">
        <v>66461</v>
      </c>
      <c r="C53" s="22" t="s">
        <v>211</v>
      </c>
      <c r="D53" s="22" t="s">
        <v>212</v>
      </c>
      <c r="E53" s="44">
        <v>66461</v>
      </c>
      <c r="F53" s="51" t="s">
        <v>40</v>
      </c>
      <c r="G53" s="2">
        <v>25</v>
      </c>
      <c r="H53" s="2">
        <v>36</v>
      </c>
      <c r="I53" s="2">
        <v>27</v>
      </c>
      <c r="J53" s="2">
        <v>32</v>
      </c>
      <c r="K53" s="2">
        <v>29</v>
      </c>
      <c r="L53" s="26"/>
      <c r="M53" s="26"/>
      <c r="O53" s="4">
        <f t="shared" si="2"/>
        <v>149</v>
      </c>
      <c r="P53" s="18">
        <f t="shared" si="3"/>
        <v>29.8</v>
      </c>
      <c r="Q53" s="19">
        <f t="shared" si="4"/>
        <v>11</v>
      </c>
    </row>
    <row r="54" spans="1:18" ht="18" x14ac:dyDescent="0.25">
      <c r="A54" s="32"/>
      <c r="B54" s="51"/>
      <c r="C54" s="22"/>
      <c r="D54" s="22"/>
      <c r="E54" s="20"/>
      <c r="K54" s="26"/>
      <c r="L54" s="26"/>
      <c r="M54" s="26"/>
      <c r="O54" s="4"/>
      <c r="Q54" s="19"/>
    </row>
    <row r="55" spans="1:18" ht="18" x14ac:dyDescent="0.25">
      <c r="A55" s="32"/>
      <c r="B55" s="51"/>
      <c r="C55" s="22"/>
      <c r="D55" s="22"/>
      <c r="E55" s="20"/>
      <c r="K55" s="26"/>
      <c r="L55" s="26"/>
      <c r="M55" s="26"/>
      <c r="O55" s="4"/>
      <c r="Q55" s="19"/>
    </row>
    <row r="56" spans="1:18" ht="19.5" x14ac:dyDescent="0.25">
      <c r="A56" s="32"/>
      <c r="B56" s="50" t="s">
        <v>38</v>
      </c>
      <c r="C56" s="21" t="s">
        <v>66</v>
      </c>
      <c r="D56" s="21"/>
      <c r="E56" s="15" t="s">
        <v>38</v>
      </c>
      <c r="F56" s="15" t="s">
        <v>37</v>
      </c>
      <c r="G56" s="2" t="s">
        <v>12</v>
      </c>
      <c r="H56" s="2" t="s">
        <v>13</v>
      </c>
      <c r="I56" s="2" t="s">
        <v>14</v>
      </c>
      <c r="J56" s="2" t="s">
        <v>15</v>
      </c>
      <c r="K56" s="2" t="s">
        <v>107</v>
      </c>
      <c r="L56" s="2" t="s">
        <v>16</v>
      </c>
      <c r="M56" s="2" t="s">
        <v>17</v>
      </c>
      <c r="N56" s="2" t="s">
        <v>108</v>
      </c>
      <c r="O56" s="15" t="s">
        <v>8</v>
      </c>
      <c r="P56" s="15" t="s">
        <v>18</v>
      </c>
      <c r="Q56" s="15" t="s">
        <v>19</v>
      </c>
    </row>
    <row r="57" spans="1:18" ht="18" x14ac:dyDescent="0.25">
      <c r="A57" s="33" t="s">
        <v>20</v>
      </c>
      <c r="B57" s="51">
        <v>44862</v>
      </c>
      <c r="C57" s="22" t="s">
        <v>118</v>
      </c>
      <c r="D57" s="22" t="s">
        <v>185</v>
      </c>
      <c r="E57" s="44">
        <v>44862</v>
      </c>
      <c r="F57" s="51" t="s">
        <v>42</v>
      </c>
      <c r="G57" s="2">
        <v>23</v>
      </c>
      <c r="H57" s="2">
        <v>20</v>
      </c>
      <c r="I57" s="2">
        <v>23</v>
      </c>
      <c r="J57" s="2">
        <v>21</v>
      </c>
      <c r="K57" s="2">
        <v>20</v>
      </c>
      <c r="L57" s="2"/>
      <c r="M57" s="2"/>
      <c r="O57" s="4">
        <f t="shared" ref="O57:O65" si="5">SUM(G57:M57)</f>
        <v>107</v>
      </c>
      <c r="P57" s="18">
        <f t="shared" ref="P57:P65" si="6">SUM(O57)/5</f>
        <v>21.4</v>
      </c>
      <c r="Q57" s="19">
        <f t="shared" ref="Q57:Q65" si="7">IF(G57&gt;0,(MAX(G57:M57)-MIN(G57:M57)),"0")</f>
        <v>3</v>
      </c>
    </row>
    <row r="58" spans="1:18" ht="18" x14ac:dyDescent="0.25">
      <c r="A58" s="33" t="s">
        <v>22</v>
      </c>
      <c r="B58" s="51">
        <v>1612</v>
      </c>
      <c r="C58" s="22" t="s">
        <v>223</v>
      </c>
      <c r="D58" s="22" t="s">
        <v>224</v>
      </c>
      <c r="E58" s="44">
        <v>1612</v>
      </c>
      <c r="F58" s="51" t="s">
        <v>42</v>
      </c>
      <c r="G58" s="2">
        <v>27</v>
      </c>
      <c r="H58" s="2">
        <v>24</v>
      </c>
      <c r="I58" s="2">
        <v>23</v>
      </c>
      <c r="J58" s="2">
        <v>24</v>
      </c>
      <c r="K58" s="2">
        <v>23</v>
      </c>
      <c r="L58" s="2"/>
      <c r="M58" s="2"/>
      <c r="O58" s="4">
        <f t="shared" si="5"/>
        <v>121</v>
      </c>
      <c r="P58" s="18">
        <f t="shared" si="6"/>
        <v>24.2</v>
      </c>
      <c r="Q58" s="19">
        <f t="shared" si="7"/>
        <v>4</v>
      </c>
    </row>
    <row r="59" spans="1:18" ht="18" x14ac:dyDescent="0.25">
      <c r="A59" s="33" t="s">
        <v>23</v>
      </c>
      <c r="B59" s="51">
        <v>66067</v>
      </c>
      <c r="C59" s="22" t="s">
        <v>186</v>
      </c>
      <c r="D59" s="22" t="s">
        <v>187</v>
      </c>
      <c r="E59" s="44">
        <v>66067</v>
      </c>
      <c r="F59" s="51" t="s">
        <v>62</v>
      </c>
      <c r="G59" s="2">
        <v>23</v>
      </c>
      <c r="H59" s="2">
        <v>26</v>
      </c>
      <c r="I59" s="2">
        <v>29</v>
      </c>
      <c r="J59" s="2">
        <v>25</v>
      </c>
      <c r="K59" s="2">
        <v>26</v>
      </c>
      <c r="L59" s="2"/>
      <c r="M59" s="2"/>
      <c r="O59" s="4">
        <f t="shared" si="5"/>
        <v>129</v>
      </c>
      <c r="P59" s="18">
        <f t="shared" si="6"/>
        <v>25.8</v>
      </c>
      <c r="Q59" s="19">
        <f t="shared" si="7"/>
        <v>6</v>
      </c>
    </row>
    <row r="60" spans="1:18" ht="19.5" x14ac:dyDescent="0.25">
      <c r="A60" s="33" t="s">
        <v>24</v>
      </c>
      <c r="B60" s="51">
        <v>28892</v>
      </c>
      <c r="C60" s="22" t="s">
        <v>226</v>
      </c>
      <c r="D60" s="22" t="s">
        <v>227</v>
      </c>
      <c r="E60" s="44">
        <v>28892</v>
      </c>
      <c r="F60" s="51" t="s">
        <v>49</v>
      </c>
      <c r="G60" s="2">
        <v>24</v>
      </c>
      <c r="H60" s="2">
        <v>30</v>
      </c>
      <c r="I60" s="2">
        <v>28</v>
      </c>
      <c r="J60" s="2">
        <v>24</v>
      </c>
      <c r="K60" s="2">
        <v>28</v>
      </c>
      <c r="L60" s="2"/>
      <c r="M60" s="2"/>
      <c r="O60" s="4">
        <f t="shared" si="5"/>
        <v>134</v>
      </c>
      <c r="P60" s="18">
        <f t="shared" si="6"/>
        <v>26.8</v>
      </c>
      <c r="Q60" s="19">
        <f t="shared" si="7"/>
        <v>6</v>
      </c>
      <c r="R60" s="27"/>
    </row>
    <row r="61" spans="1:18" s="1" customFormat="1" ht="18" x14ac:dyDescent="0.25">
      <c r="A61" s="33" t="s">
        <v>25</v>
      </c>
      <c r="B61" s="51">
        <v>66398</v>
      </c>
      <c r="C61" s="22" t="s">
        <v>166</v>
      </c>
      <c r="D61" s="22" t="s">
        <v>169</v>
      </c>
      <c r="E61" s="44">
        <v>66398</v>
      </c>
      <c r="F61" s="51" t="s">
        <v>46</v>
      </c>
      <c r="G61" s="2">
        <v>25</v>
      </c>
      <c r="H61" s="2">
        <v>31</v>
      </c>
      <c r="I61" s="2">
        <v>28</v>
      </c>
      <c r="J61" s="2">
        <v>26</v>
      </c>
      <c r="K61" s="2">
        <v>27</v>
      </c>
      <c r="L61" s="2"/>
      <c r="M61" s="2"/>
      <c r="N61" s="3"/>
      <c r="O61" s="4">
        <f t="shared" si="5"/>
        <v>137</v>
      </c>
      <c r="P61" s="18">
        <f t="shared" si="6"/>
        <v>27.4</v>
      </c>
      <c r="Q61" s="19">
        <f t="shared" si="7"/>
        <v>6</v>
      </c>
      <c r="R61" s="3"/>
    </row>
    <row r="62" spans="1:18" s="1" customFormat="1" ht="18" x14ac:dyDescent="0.25">
      <c r="A62" s="33" t="s">
        <v>26</v>
      </c>
      <c r="B62" s="51">
        <v>40898</v>
      </c>
      <c r="C62" s="22" t="s">
        <v>220</v>
      </c>
      <c r="D62" s="22" t="s">
        <v>117</v>
      </c>
      <c r="E62" s="44">
        <v>40898</v>
      </c>
      <c r="F62" s="51" t="s">
        <v>69</v>
      </c>
      <c r="G62" s="2">
        <v>32</v>
      </c>
      <c r="H62" s="2">
        <v>29</v>
      </c>
      <c r="I62" s="2">
        <v>22</v>
      </c>
      <c r="J62" s="2">
        <v>32</v>
      </c>
      <c r="K62" s="2">
        <v>26</v>
      </c>
      <c r="L62" s="2"/>
      <c r="M62" s="2"/>
      <c r="N62" s="3"/>
      <c r="O62" s="4">
        <f t="shared" si="5"/>
        <v>141</v>
      </c>
      <c r="P62" s="18">
        <f t="shared" si="6"/>
        <v>28.2</v>
      </c>
      <c r="Q62" s="19">
        <f t="shared" si="7"/>
        <v>10</v>
      </c>
      <c r="R62" s="3"/>
    </row>
    <row r="63" spans="1:18" ht="19.5" x14ac:dyDescent="0.25">
      <c r="A63" s="33" t="s">
        <v>27</v>
      </c>
      <c r="B63" s="51">
        <v>65946</v>
      </c>
      <c r="C63" s="22" t="s">
        <v>269</v>
      </c>
      <c r="D63" s="22" t="s">
        <v>119</v>
      </c>
      <c r="E63" s="44">
        <v>65946</v>
      </c>
      <c r="F63" s="51" t="s">
        <v>85</v>
      </c>
      <c r="G63" s="2">
        <v>27</v>
      </c>
      <c r="H63" s="2">
        <v>29</v>
      </c>
      <c r="I63" s="2">
        <v>25</v>
      </c>
      <c r="J63" s="2">
        <v>30</v>
      </c>
      <c r="K63" s="2">
        <v>33</v>
      </c>
      <c r="L63" s="2"/>
      <c r="M63" s="2"/>
      <c r="O63" s="4">
        <f t="shared" si="5"/>
        <v>144</v>
      </c>
      <c r="P63" s="18">
        <f t="shared" si="6"/>
        <v>28.8</v>
      </c>
      <c r="Q63" s="19">
        <f t="shared" si="7"/>
        <v>8</v>
      </c>
      <c r="R63" s="27"/>
    </row>
    <row r="64" spans="1:18" ht="19.5" x14ac:dyDescent="0.25">
      <c r="A64" s="33" t="s">
        <v>28</v>
      </c>
      <c r="B64" s="51">
        <v>66919</v>
      </c>
      <c r="C64" s="22" t="s">
        <v>133</v>
      </c>
      <c r="D64" s="22" t="s">
        <v>225</v>
      </c>
      <c r="E64" s="44">
        <v>66919</v>
      </c>
      <c r="F64" s="51" t="s">
        <v>43</v>
      </c>
      <c r="G64" s="2">
        <v>25</v>
      </c>
      <c r="H64" s="2">
        <v>39</v>
      </c>
      <c r="I64" s="2">
        <v>31</v>
      </c>
      <c r="J64" s="2">
        <v>35</v>
      </c>
      <c r="K64" s="2">
        <v>29</v>
      </c>
      <c r="L64" s="2"/>
      <c r="M64" s="2"/>
      <c r="O64" s="4">
        <f t="shared" si="5"/>
        <v>159</v>
      </c>
      <c r="P64" s="18">
        <f t="shared" si="6"/>
        <v>31.8</v>
      </c>
      <c r="Q64" s="19">
        <f t="shared" si="7"/>
        <v>14</v>
      </c>
      <c r="R64" s="27"/>
    </row>
    <row r="65" spans="1:18" ht="19.5" x14ac:dyDescent="0.25">
      <c r="A65" s="33" t="s">
        <v>29</v>
      </c>
      <c r="B65" s="51">
        <v>28473</v>
      </c>
      <c r="C65" s="22" t="s">
        <v>221</v>
      </c>
      <c r="D65" s="22" t="s">
        <v>222</v>
      </c>
      <c r="E65" s="44">
        <v>28473</v>
      </c>
      <c r="F65" s="51" t="s">
        <v>40</v>
      </c>
      <c r="G65" s="2">
        <v>37</v>
      </c>
      <c r="H65" s="2">
        <v>29</v>
      </c>
      <c r="I65" s="2">
        <v>28</v>
      </c>
      <c r="J65" s="2">
        <v>31</v>
      </c>
      <c r="K65" s="2">
        <v>35</v>
      </c>
      <c r="L65" s="2"/>
      <c r="M65" s="2"/>
      <c r="O65" s="4">
        <f t="shared" si="5"/>
        <v>160</v>
      </c>
      <c r="P65" s="18">
        <f t="shared" si="6"/>
        <v>32</v>
      </c>
      <c r="Q65" s="19">
        <f t="shared" si="7"/>
        <v>9</v>
      </c>
      <c r="R65" s="27"/>
    </row>
    <row r="66" spans="1:18" ht="19.5" x14ac:dyDescent="0.25">
      <c r="A66" s="33"/>
      <c r="B66" s="51"/>
      <c r="C66" s="22"/>
      <c r="D66" s="22"/>
      <c r="E66" s="44"/>
      <c r="F66" s="51"/>
      <c r="K66" s="2"/>
      <c r="L66" s="2"/>
      <c r="M66" s="2"/>
      <c r="O66" s="4"/>
      <c r="Q66" s="19"/>
      <c r="R66" s="27"/>
    </row>
    <row r="67" spans="1:18" ht="19.5" x14ac:dyDescent="0.25">
      <c r="A67" s="33"/>
      <c r="B67" s="51"/>
      <c r="C67" s="22"/>
      <c r="D67" s="22"/>
      <c r="E67" s="44"/>
      <c r="F67" s="51"/>
      <c r="K67" s="2"/>
      <c r="L67" s="2"/>
      <c r="M67" s="2"/>
      <c r="O67" s="4"/>
      <c r="Q67" s="19"/>
      <c r="R67" s="27"/>
    </row>
    <row r="68" spans="1:18" ht="19.5" x14ac:dyDescent="0.25">
      <c r="A68" s="3"/>
      <c r="B68" s="50" t="s">
        <v>38</v>
      </c>
      <c r="C68" s="21" t="s">
        <v>70</v>
      </c>
      <c r="D68" s="21"/>
      <c r="E68" s="15" t="s">
        <v>38</v>
      </c>
      <c r="F68" s="15" t="s">
        <v>37</v>
      </c>
      <c r="G68" s="2" t="s">
        <v>12</v>
      </c>
      <c r="H68" s="2" t="s">
        <v>13</v>
      </c>
      <c r="I68" s="2" t="s">
        <v>14</v>
      </c>
      <c r="J68" s="2" t="s">
        <v>15</v>
      </c>
      <c r="K68" s="2" t="s">
        <v>107</v>
      </c>
      <c r="L68" s="2" t="s">
        <v>16</v>
      </c>
      <c r="M68" s="2" t="s">
        <v>17</v>
      </c>
      <c r="N68" s="2" t="s">
        <v>108</v>
      </c>
      <c r="O68" s="15" t="s">
        <v>8</v>
      </c>
      <c r="P68" s="15" t="s">
        <v>18</v>
      </c>
      <c r="Q68" s="15" t="s">
        <v>19</v>
      </c>
    </row>
    <row r="69" spans="1:18" ht="18" x14ac:dyDescent="0.25">
      <c r="A69" s="28" t="s">
        <v>20</v>
      </c>
      <c r="B69" s="51">
        <v>33337</v>
      </c>
      <c r="C69" s="22" t="s">
        <v>123</v>
      </c>
      <c r="D69" s="22" t="s">
        <v>124</v>
      </c>
      <c r="E69" s="44">
        <v>33337</v>
      </c>
      <c r="F69" s="51" t="s">
        <v>42</v>
      </c>
      <c r="G69" s="2">
        <v>24</v>
      </c>
      <c r="H69" s="2">
        <v>20</v>
      </c>
      <c r="I69" s="2">
        <v>30</v>
      </c>
      <c r="J69" s="2">
        <v>23</v>
      </c>
      <c r="K69" s="2">
        <v>23</v>
      </c>
      <c r="L69" s="2"/>
      <c r="M69" s="2"/>
      <c r="N69" s="1"/>
      <c r="O69" s="4">
        <f t="shared" ref="O69:O74" si="8">SUM(G69:M69)</f>
        <v>120</v>
      </c>
      <c r="P69" s="18">
        <f t="shared" ref="P69:P74" si="9">SUM(O69)/5</f>
        <v>24</v>
      </c>
      <c r="Q69" s="19">
        <f t="shared" ref="Q69:Q74" si="10">IF(G69&gt;0,(MAX(G69:M69)-MIN(G69:M69)),"0")</f>
        <v>10</v>
      </c>
    </row>
    <row r="70" spans="1:18" ht="18" x14ac:dyDescent="0.25">
      <c r="A70" s="28" t="s">
        <v>22</v>
      </c>
      <c r="B70" s="51">
        <v>44499</v>
      </c>
      <c r="C70" s="22" t="s">
        <v>228</v>
      </c>
      <c r="D70" s="22" t="s">
        <v>229</v>
      </c>
      <c r="E70" s="44">
        <v>44499</v>
      </c>
      <c r="F70" s="51" t="s">
        <v>40</v>
      </c>
      <c r="G70" s="2">
        <v>24</v>
      </c>
      <c r="H70" s="2">
        <v>23</v>
      </c>
      <c r="I70" s="2">
        <v>25</v>
      </c>
      <c r="J70" s="2">
        <v>20</v>
      </c>
      <c r="K70" s="2">
        <v>29</v>
      </c>
      <c r="L70" s="2"/>
      <c r="M70" s="2"/>
      <c r="O70" s="4">
        <f t="shared" si="8"/>
        <v>121</v>
      </c>
      <c r="P70" s="18">
        <f t="shared" si="9"/>
        <v>24.2</v>
      </c>
      <c r="Q70" s="19">
        <f t="shared" si="10"/>
        <v>9</v>
      </c>
    </row>
    <row r="71" spans="1:18" ht="18" x14ac:dyDescent="0.25">
      <c r="A71" s="28" t="s">
        <v>23</v>
      </c>
      <c r="B71" s="51">
        <v>35257</v>
      </c>
      <c r="C71" s="22" t="s">
        <v>120</v>
      </c>
      <c r="D71" s="22" t="s">
        <v>121</v>
      </c>
      <c r="E71" s="44">
        <v>35257</v>
      </c>
      <c r="F71" s="51" t="s">
        <v>47</v>
      </c>
      <c r="G71" s="2">
        <v>26</v>
      </c>
      <c r="H71" s="2">
        <v>26</v>
      </c>
      <c r="I71" s="2">
        <v>20</v>
      </c>
      <c r="J71" s="2">
        <v>29</v>
      </c>
      <c r="K71" s="2">
        <v>28</v>
      </c>
      <c r="L71" s="2"/>
      <c r="M71" s="2"/>
      <c r="O71" s="4">
        <f t="shared" si="8"/>
        <v>129</v>
      </c>
      <c r="P71" s="18">
        <f t="shared" si="9"/>
        <v>25.8</v>
      </c>
      <c r="Q71" s="19">
        <f t="shared" si="10"/>
        <v>9</v>
      </c>
    </row>
    <row r="72" spans="1:18" ht="18" x14ac:dyDescent="0.25">
      <c r="A72" s="28" t="s">
        <v>24</v>
      </c>
      <c r="B72" s="51">
        <v>4622</v>
      </c>
      <c r="C72" s="22" t="s">
        <v>155</v>
      </c>
      <c r="D72" s="22" t="s">
        <v>230</v>
      </c>
      <c r="E72" s="44">
        <v>4622</v>
      </c>
      <c r="F72" s="51" t="s">
        <v>44</v>
      </c>
      <c r="G72" s="2">
        <v>27</v>
      </c>
      <c r="H72" s="2">
        <v>25</v>
      </c>
      <c r="I72" s="2">
        <v>24</v>
      </c>
      <c r="J72" s="2">
        <v>27</v>
      </c>
      <c r="K72" s="2">
        <v>27</v>
      </c>
      <c r="L72" s="2"/>
      <c r="M72" s="2"/>
      <c r="N72" s="1"/>
      <c r="O72" s="4">
        <f t="shared" si="8"/>
        <v>130</v>
      </c>
      <c r="P72" s="18">
        <f t="shared" si="9"/>
        <v>26</v>
      </c>
      <c r="Q72" s="19">
        <f t="shared" si="10"/>
        <v>3</v>
      </c>
    </row>
    <row r="73" spans="1:18" ht="18" x14ac:dyDescent="0.25">
      <c r="A73" s="28" t="s">
        <v>25</v>
      </c>
      <c r="B73" s="51">
        <v>29405</v>
      </c>
      <c r="C73" s="22" t="s">
        <v>156</v>
      </c>
      <c r="D73" s="22" t="s">
        <v>162</v>
      </c>
      <c r="E73" s="44">
        <v>29405</v>
      </c>
      <c r="F73" s="51" t="s">
        <v>67</v>
      </c>
      <c r="G73" s="2">
        <v>25</v>
      </c>
      <c r="H73" s="2">
        <v>29</v>
      </c>
      <c r="I73" s="2">
        <v>25</v>
      </c>
      <c r="J73" s="2">
        <v>28</v>
      </c>
      <c r="K73" s="2">
        <v>30</v>
      </c>
      <c r="L73" s="2"/>
      <c r="M73" s="2"/>
      <c r="O73" s="4">
        <f t="shared" si="8"/>
        <v>137</v>
      </c>
      <c r="P73" s="18">
        <f t="shared" si="9"/>
        <v>27.4</v>
      </c>
      <c r="Q73" s="19">
        <f t="shared" si="10"/>
        <v>5</v>
      </c>
    </row>
    <row r="74" spans="1:18" ht="18" x14ac:dyDescent="0.25">
      <c r="A74" s="28" t="s">
        <v>26</v>
      </c>
      <c r="B74" s="51">
        <v>35803</v>
      </c>
      <c r="C74" s="22" t="s">
        <v>231</v>
      </c>
      <c r="D74" s="22" t="s">
        <v>232</v>
      </c>
      <c r="E74" s="44">
        <v>35803</v>
      </c>
      <c r="F74" s="51" t="s">
        <v>39</v>
      </c>
      <c r="G74" s="2">
        <v>29</v>
      </c>
      <c r="H74" s="2">
        <v>31</v>
      </c>
      <c r="I74" s="2">
        <v>29</v>
      </c>
      <c r="J74" s="2">
        <v>30</v>
      </c>
      <c r="K74" s="2">
        <v>28</v>
      </c>
      <c r="L74" s="2"/>
      <c r="M74" s="2"/>
      <c r="N74" s="1"/>
      <c r="O74" s="4">
        <f t="shared" si="8"/>
        <v>147</v>
      </c>
      <c r="P74" s="18">
        <f t="shared" si="9"/>
        <v>29.4</v>
      </c>
      <c r="Q74" s="19">
        <f t="shared" si="10"/>
        <v>3</v>
      </c>
    </row>
    <row r="75" spans="1:18" ht="18" x14ac:dyDescent="0.25">
      <c r="A75" s="28" t="s">
        <v>27</v>
      </c>
      <c r="B75" s="51">
        <v>32951</v>
      </c>
      <c r="C75" s="22" t="s">
        <v>159</v>
      </c>
      <c r="D75" s="22" t="s">
        <v>122</v>
      </c>
      <c r="E75" s="44">
        <v>32951</v>
      </c>
      <c r="F75" s="51" t="s">
        <v>64</v>
      </c>
      <c r="G75" s="2">
        <v>28</v>
      </c>
      <c r="H75" s="2">
        <v>30</v>
      </c>
      <c r="I75" s="2">
        <v>31</v>
      </c>
      <c r="J75" s="2">
        <v>39</v>
      </c>
      <c r="K75" s="76" t="s">
        <v>270</v>
      </c>
      <c r="L75" s="2"/>
      <c r="M75" s="2"/>
      <c r="N75" s="1"/>
      <c r="O75" s="4"/>
      <c r="Q75" s="19"/>
    </row>
    <row r="76" spans="1:18" ht="18" x14ac:dyDescent="0.25">
      <c r="B76" s="51"/>
      <c r="C76" s="22"/>
      <c r="D76" s="22"/>
      <c r="E76" s="44"/>
      <c r="F76" s="51"/>
      <c r="K76" s="2"/>
      <c r="L76" s="2"/>
      <c r="M76" s="2"/>
      <c r="O76" s="4"/>
      <c r="Q76" s="19"/>
    </row>
    <row r="77" spans="1:18" ht="18" x14ac:dyDescent="0.25">
      <c r="B77" s="51"/>
      <c r="C77" s="22"/>
      <c r="D77" s="22"/>
      <c r="E77" s="44"/>
      <c r="F77" s="51"/>
      <c r="K77" s="2"/>
      <c r="L77" s="2"/>
      <c r="M77" s="2"/>
      <c r="N77" s="1"/>
      <c r="O77" s="4"/>
      <c r="Q77" s="19"/>
    </row>
    <row r="78" spans="1:18" s="1" customFormat="1" ht="19.5" x14ac:dyDescent="0.25">
      <c r="A78" s="3"/>
      <c r="B78" s="50" t="s">
        <v>38</v>
      </c>
      <c r="C78" s="21" t="s">
        <v>71</v>
      </c>
      <c r="D78" s="21"/>
      <c r="E78" s="15" t="s">
        <v>38</v>
      </c>
      <c r="F78" s="15" t="s">
        <v>37</v>
      </c>
      <c r="G78" s="2" t="s">
        <v>12</v>
      </c>
      <c r="H78" s="2" t="s">
        <v>13</v>
      </c>
      <c r="I78" s="2" t="s">
        <v>14</v>
      </c>
      <c r="J78" s="2" t="s">
        <v>15</v>
      </c>
      <c r="K78" s="2" t="s">
        <v>107</v>
      </c>
      <c r="L78" s="2" t="s">
        <v>16</v>
      </c>
      <c r="M78" s="2" t="s">
        <v>17</v>
      </c>
      <c r="N78" s="2" t="s">
        <v>108</v>
      </c>
      <c r="O78" s="15" t="s">
        <v>8</v>
      </c>
      <c r="P78" s="15" t="s">
        <v>18</v>
      </c>
      <c r="Q78" s="15" t="s">
        <v>19</v>
      </c>
    </row>
    <row r="79" spans="1:18" s="1" customFormat="1" ht="18" x14ac:dyDescent="0.25">
      <c r="A79" s="28" t="s">
        <v>20</v>
      </c>
      <c r="B79" s="51">
        <v>28747</v>
      </c>
      <c r="C79" s="22" t="s">
        <v>151</v>
      </c>
      <c r="D79" s="22" t="s">
        <v>152</v>
      </c>
      <c r="E79" s="44">
        <v>28747</v>
      </c>
      <c r="F79" s="51" t="s">
        <v>60</v>
      </c>
      <c r="G79" s="2">
        <v>20</v>
      </c>
      <c r="H79" s="2">
        <v>20</v>
      </c>
      <c r="I79" s="2">
        <v>20</v>
      </c>
      <c r="J79" s="2">
        <v>22</v>
      </c>
      <c r="K79" s="2">
        <v>20</v>
      </c>
      <c r="L79" s="4"/>
      <c r="M79" s="4"/>
      <c r="N79" s="7"/>
      <c r="O79" s="4">
        <f t="shared" ref="O79:O102" si="11">SUM(G79:M79)</f>
        <v>102</v>
      </c>
      <c r="P79" s="18">
        <f t="shared" ref="P79:P102" si="12">SUM(O79)/5</f>
        <v>20.399999999999999</v>
      </c>
      <c r="Q79" s="19">
        <f t="shared" ref="Q79:Q102" si="13">IF(G79&gt;0,(MAX(G79:M79)-MIN(G79:M79)),"0")</f>
        <v>2</v>
      </c>
      <c r="R79" s="1" t="s">
        <v>9</v>
      </c>
    </row>
    <row r="80" spans="1:18" s="1" customFormat="1" ht="18" x14ac:dyDescent="0.25">
      <c r="A80" s="28" t="s">
        <v>22</v>
      </c>
      <c r="B80" s="51">
        <v>23693</v>
      </c>
      <c r="C80" s="22" t="s">
        <v>190</v>
      </c>
      <c r="D80" s="22" t="s">
        <v>191</v>
      </c>
      <c r="E80" s="44">
        <v>23693</v>
      </c>
      <c r="F80" s="51" t="s">
        <v>238</v>
      </c>
      <c r="G80" s="2">
        <v>21</v>
      </c>
      <c r="H80" s="2">
        <v>20</v>
      </c>
      <c r="I80" s="2">
        <v>18</v>
      </c>
      <c r="J80" s="2">
        <v>22</v>
      </c>
      <c r="K80" s="2">
        <v>22</v>
      </c>
      <c r="L80" s="4"/>
      <c r="M80" s="4"/>
      <c r="N80" s="7"/>
      <c r="O80" s="4">
        <f t="shared" si="11"/>
        <v>103</v>
      </c>
      <c r="P80" s="18">
        <f t="shared" si="12"/>
        <v>20.6</v>
      </c>
      <c r="Q80" s="19">
        <f t="shared" si="13"/>
        <v>4</v>
      </c>
      <c r="R80" s="3"/>
    </row>
    <row r="81" spans="1:18" s="1" customFormat="1" ht="18" x14ac:dyDescent="0.25">
      <c r="A81" s="28" t="s">
        <v>23</v>
      </c>
      <c r="B81" s="51">
        <v>48559</v>
      </c>
      <c r="C81" s="22" t="s">
        <v>193</v>
      </c>
      <c r="D81" s="22" t="s">
        <v>173</v>
      </c>
      <c r="E81" s="20">
        <v>48559</v>
      </c>
      <c r="F81" s="17" t="s">
        <v>52</v>
      </c>
      <c r="G81" s="2">
        <v>20</v>
      </c>
      <c r="H81" s="2">
        <v>20</v>
      </c>
      <c r="I81" s="2">
        <v>29</v>
      </c>
      <c r="J81" s="2">
        <v>20</v>
      </c>
      <c r="K81" s="2">
        <v>20</v>
      </c>
      <c r="L81" s="4"/>
      <c r="M81" s="4"/>
      <c r="N81" s="7"/>
      <c r="O81" s="4">
        <f t="shared" si="11"/>
        <v>109</v>
      </c>
      <c r="P81" s="18">
        <f t="shared" si="12"/>
        <v>21.8</v>
      </c>
      <c r="Q81" s="19">
        <f t="shared" si="13"/>
        <v>9</v>
      </c>
      <c r="R81" s="3"/>
    </row>
    <row r="82" spans="1:18" s="1" customFormat="1" ht="18" x14ac:dyDescent="0.25">
      <c r="A82" s="28" t="s">
        <v>24</v>
      </c>
      <c r="B82" s="51">
        <v>50094</v>
      </c>
      <c r="C82" s="22" t="s">
        <v>164</v>
      </c>
      <c r="D82" s="22" t="s">
        <v>148</v>
      </c>
      <c r="E82" s="44">
        <v>50094</v>
      </c>
      <c r="F82" s="51" t="s">
        <v>45</v>
      </c>
      <c r="G82" s="2">
        <v>20</v>
      </c>
      <c r="H82" s="2">
        <v>23</v>
      </c>
      <c r="I82" s="2">
        <v>22</v>
      </c>
      <c r="J82" s="2">
        <v>24</v>
      </c>
      <c r="K82" s="2">
        <v>21</v>
      </c>
      <c r="L82" s="4"/>
      <c r="M82" s="4"/>
      <c r="N82" s="7"/>
      <c r="O82" s="4">
        <f t="shared" si="11"/>
        <v>110</v>
      </c>
      <c r="P82" s="18">
        <f t="shared" si="12"/>
        <v>22</v>
      </c>
      <c r="Q82" s="19">
        <f t="shared" si="13"/>
        <v>4</v>
      </c>
      <c r="R82" s="3"/>
    </row>
    <row r="83" spans="1:18" ht="18" x14ac:dyDescent="0.25">
      <c r="A83" s="28" t="s">
        <v>25</v>
      </c>
      <c r="B83" s="51">
        <v>43587</v>
      </c>
      <c r="C83" s="22" t="s">
        <v>113</v>
      </c>
      <c r="D83" s="22" t="s">
        <v>115</v>
      </c>
      <c r="E83" s="44">
        <v>43587</v>
      </c>
      <c r="F83" s="51" t="s">
        <v>80</v>
      </c>
      <c r="G83" s="2">
        <v>23</v>
      </c>
      <c r="H83" s="2">
        <v>23</v>
      </c>
      <c r="I83" s="2">
        <v>23</v>
      </c>
      <c r="J83" s="2">
        <v>22</v>
      </c>
      <c r="K83" s="2">
        <v>22</v>
      </c>
      <c r="L83" s="4"/>
      <c r="M83" s="4"/>
      <c r="N83" s="7"/>
      <c r="O83" s="4">
        <f t="shared" si="11"/>
        <v>113</v>
      </c>
      <c r="P83" s="18">
        <f t="shared" si="12"/>
        <v>22.6</v>
      </c>
      <c r="Q83" s="19">
        <f t="shared" si="13"/>
        <v>1</v>
      </c>
    </row>
    <row r="84" spans="1:18" ht="18" x14ac:dyDescent="0.25">
      <c r="A84" s="28" t="s">
        <v>26</v>
      </c>
      <c r="B84" s="51">
        <v>41466</v>
      </c>
      <c r="C84" s="22" t="s">
        <v>239</v>
      </c>
      <c r="D84" s="22" t="s">
        <v>125</v>
      </c>
      <c r="E84" s="44">
        <v>41466</v>
      </c>
      <c r="F84" s="51" t="s">
        <v>45</v>
      </c>
      <c r="G84" s="2">
        <v>20</v>
      </c>
      <c r="H84" s="2">
        <v>24</v>
      </c>
      <c r="I84" s="2">
        <v>23</v>
      </c>
      <c r="J84" s="2">
        <v>23</v>
      </c>
      <c r="K84" s="2">
        <v>25</v>
      </c>
      <c r="L84" s="4"/>
      <c r="M84" s="4"/>
      <c r="O84" s="4">
        <f t="shared" si="11"/>
        <v>115</v>
      </c>
      <c r="P84" s="18">
        <f t="shared" si="12"/>
        <v>23</v>
      </c>
      <c r="Q84" s="19">
        <f t="shared" si="13"/>
        <v>5</v>
      </c>
      <c r="R84" s="1"/>
    </row>
    <row r="85" spans="1:18" ht="18" x14ac:dyDescent="0.25">
      <c r="A85" s="28" t="s">
        <v>27</v>
      </c>
      <c r="B85" s="51">
        <v>49886</v>
      </c>
      <c r="C85" s="22" t="s">
        <v>145</v>
      </c>
      <c r="D85" s="22" t="s">
        <v>146</v>
      </c>
      <c r="E85" s="44">
        <v>49886</v>
      </c>
      <c r="F85" s="51" t="s">
        <v>45</v>
      </c>
      <c r="G85" s="2">
        <v>21</v>
      </c>
      <c r="H85" s="2">
        <v>25</v>
      </c>
      <c r="I85" s="2">
        <v>21</v>
      </c>
      <c r="J85" s="2">
        <v>26</v>
      </c>
      <c r="K85" s="2">
        <v>24</v>
      </c>
      <c r="L85" s="4"/>
      <c r="M85" s="4"/>
      <c r="N85" s="7"/>
      <c r="O85" s="4">
        <f t="shared" si="11"/>
        <v>117</v>
      </c>
      <c r="P85" s="18">
        <f t="shared" si="12"/>
        <v>23.4</v>
      </c>
      <c r="Q85" s="19">
        <f t="shared" si="13"/>
        <v>5</v>
      </c>
    </row>
    <row r="86" spans="1:18" ht="18" x14ac:dyDescent="0.25">
      <c r="A86" s="28" t="s">
        <v>28</v>
      </c>
      <c r="B86" s="51">
        <v>48931</v>
      </c>
      <c r="C86" s="22" t="s">
        <v>172</v>
      </c>
      <c r="D86" s="22" t="s">
        <v>126</v>
      </c>
      <c r="E86" s="44">
        <v>48931</v>
      </c>
      <c r="F86" s="51" t="s">
        <v>40</v>
      </c>
      <c r="G86" s="2">
        <v>21</v>
      </c>
      <c r="H86" s="2">
        <v>30</v>
      </c>
      <c r="I86" s="2">
        <v>25</v>
      </c>
      <c r="J86" s="2">
        <v>20</v>
      </c>
      <c r="K86" s="2">
        <v>21</v>
      </c>
      <c r="L86" s="4"/>
      <c r="M86" s="4"/>
      <c r="O86" s="4">
        <f t="shared" si="11"/>
        <v>117</v>
      </c>
      <c r="P86" s="18">
        <f t="shared" si="12"/>
        <v>23.4</v>
      </c>
      <c r="Q86" s="19">
        <f t="shared" si="13"/>
        <v>10</v>
      </c>
      <c r="R86" s="1"/>
    </row>
    <row r="87" spans="1:18" ht="18" x14ac:dyDescent="0.25">
      <c r="A87" s="28" t="s">
        <v>29</v>
      </c>
      <c r="B87" s="51">
        <v>34839</v>
      </c>
      <c r="C87" s="22" t="s">
        <v>192</v>
      </c>
      <c r="D87" s="22" t="s">
        <v>148</v>
      </c>
      <c r="E87" s="44">
        <v>34839</v>
      </c>
      <c r="F87" s="51" t="s">
        <v>52</v>
      </c>
      <c r="G87" s="2">
        <v>24</v>
      </c>
      <c r="H87" s="2">
        <v>26</v>
      </c>
      <c r="I87" s="2">
        <v>21</v>
      </c>
      <c r="J87" s="2">
        <v>25</v>
      </c>
      <c r="K87" s="2">
        <v>22</v>
      </c>
      <c r="L87" s="4"/>
      <c r="M87" s="4"/>
      <c r="N87" s="7"/>
      <c r="O87" s="4">
        <f t="shared" si="11"/>
        <v>118</v>
      </c>
      <c r="P87" s="18">
        <f t="shared" si="12"/>
        <v>23.6</v>
      </c>
      <c r="Q87" s="19">
        <f t="shared" si="13"/>
        <v>5</v>
      </c>
      <c r="R87" s="1"/>
    </row>
    <row r="88" spans="1:18" s="1" customFormat="1" ht="18" x14ac:dyDescent="0.25">
      <c r="A88" s="28" t="s">
        <v>30</v>
      </c>
      <c r="B88" s="51">
        <v>66399</v>
      </c>
      <c r="C88" s="22" t="s">
        <v>166</v>
      </c>
      <c r="D88" s="22" t="s">
        <v>147</v>
      </c>
      <c r="E88" s="44">
        <v>66399</v>
      </c>
      <c r="F88" s="51" t="s">
        <v>46</v>
      </c>
      <c r="G88" s="2">
        <v>29</v>
      </c>
      <c r="H88" s="2">
        <v>23</v>
      </c>
      <c r="I88" s="2">
        <v>22</v>
      </c>
      <c r="J88" s="2">
        <v>21</v>
      </c>
      <c r="K88" s="2">
        <v>24</v>
      </c>
      <c r="L88" s="4"/>
      <c r="M88" s="4"/>
      <c r="N88" s="7"/>
      <c r="O88" s="4">
        <f t="shared" si="11"/>
        <v>119</v>
      </c>
      <c r="P88" s="18">
        <f t="shared" si="12"/>
        <v>23.8</v>
      </c>
      <c r="Q88" s="19">
        <f t="shared" si="13"/>
        <v>8</v>
      </c>
    </row>
    <row r="89" spans="1:18" s="1" customFormat="1" ht="18" x14ac:dyDescent="0.25">
      <c r="A89" s="28" t="s">
        <v>31</v>
      </c>
      <c r="B89" s="51">
        <v>45666</v>
      </c>
      <c r="C89" s="22" t="s">
        <v>150</v>
      </c>
      <c r="D89" s="22" t="s">
        <v>254</v>
      </c>
      <c r="E89" s="44">
        <v>45666</v>
      </c>
      <c r="F89" s="51" t="s">
        <v>42</v>
      </c>
      <c r="G89" s="2">
        <v>29</v>
      </c>
      <c r="H89" s="2">
        <v>20</v>
      </c>
      <c r="I89" s="2">
        <v>25</v>
      </c>
      <c r="J89" s="2">
        <v>24</v>
      </c>
      <c r="K89" s="2">
        <v>23</v>
      </c>
      <c r="L89" s="4"/>
      <c r="M89" s="4"/>
      <c r="N89" s="7"/>
      <c r="O89" s="4">
        <f t="shared" si="11"/>
        <v>121</v>
      </c>
      <c r="P89" s="18">
        <f t="shared" si="12"/>
        <v>24.2</v>
      </c>
      <c r="Q89" s="19">
        <f t="shared" si="13"/>
        <v>9</v>
      </c>
      <c r="R89" s="3"/>
    </row>
    <row r="90" spans="1:18" s="1" customFormat="1" ht="18" x14ac:dyDescent="0.25">
      <c r="A90" s="28" t="s">
        <v>32</v>
      </c>
      <c r="B90" s="51">
        <v>30608</v>
      </c>
      <c r="C90" s="22" t="s">
        <v>233</v>
      </c>
      <c r="D90" s="22" t="s">
        <v>234</v>
      </c>
      <c r="E90" s="44">
        <v>30608</v>
      </c>
      <c r="F90" s="51" t="s">
        <v>45</v>
      </c>
      <c r="G90" s="2">
        <v>24</v>
      </c>
      <c r="H90" s="2">
        <v>24</v>
      </c>
      <c r="I90" s="2">
        <v>24</v>
      </c>
      <c r="J90" s="2">
        <v>22</v>
      </c>
      <c r="K90" s="2">
        <v>28</v>
      </c>
      <c r="L90" s="4"/>
      <c r="M90" s="4"/>
      <c r="N90" s="7"/>
      <c r="O90" s="4">
        <f t="shared" si="11"/>
        <v>122</v>
      </c>
      <c r="P90" s="18">
        <f t="shared" si="12"/>
        <v>24.4</v>
      </c>
      <c r="Q90" s="19">
        <f t="shared" si="13"/>
        <v>6</v>
      </c>
    </row>
    <row r="91" spans="1:18" s="1" customFormat="1" ht="18" x14ac:dyDescent="0.25">
      <c r="A91" s="28" t="s">
        <v>33</v>
      </c>
      <c r="B91" s="51">
        <v>43414</v>
      </c>
      <c r="C91" s="22" t="s">
        <v>277</v>
      </c>
      <c r="D91" s="22" t="s">
        <v>278</v>
      </c>
      <c r="E91" s="44">
        <v>43414</v>
      </c>
      <c r="F91" s="51" t="s">
        <v>50</v>
      </c>
      <c r="G91" s="2">
        <v>23</v>
      </c>
      <c r="H91" s="2">
        <v>22</v>
      </c>
      <c r="I91" s="2">
        <v>25</v>
      </c>
      <c r="J91" s="2">
        <v>24</v>
      </c>
      <c r="K91" s="2">
        <v>28</v>
      </c>
      <c r="L91" s="4"/>
      <c r="M91" s="4"/>
      <c r="N91" s="3"/>
      <c r="O91" s="4">
        <f t="shared" si="11"/>
        <v>122</v>
      </c>
      <c r="P91" s="18">
        <f t="shared" si="12"/>
        <v>24.4</v>
      </c>
      <c r="Q91" s="19">
        <f t="shared" si="13"/>
        <v>6</v>
      </c>
    </row>
    <row r="92" spans="1:18" s="1" customFormat="1" ht="18" x14ac:dyDescent="0.25">
      <c r="A92" s="28" t="s">
        <v>34</v>
      </c>
      <c r="B92" s="51">
        <v>65833</v>
      </c>
      <c r="C92" s="22" t="s">
        <v>184</v>
      </c>
      <c r="D92" s="22" t="s">
        <v>116</v>
      </c>
      <c r="E92" s="44">
        <v>65833</v>
      </c>
      <c r="F92" s="51" t="s">
        <v>102</v>
      </c>
      <c r="G92" s="2">
        <v>26</v>
      </c>
      <c r="H92" s="2">
        <v>27</v>
      </c>
      <c r="I92" s="2">
        <v>26</v>
      </c>
      <c r="J92" s="2">
        <v>21</v>
      </c>
      <c r="K92" s="2">
        <v>23</v>
      </c>
      <c r="L92" s="4"/>
      <c r="M92" s="4"/>
      <c r="N92" s="3"/>
      <c r="O92" s="4">
        <f t="shared" si="11"/>
        <v>123</v>
      </c>
      <c r="P92" s="18">
        <f t="shared" si="12"/>
        <v>24.6</v>
      </c>
      <c r="Q92" s="19">
        <f t="shared" si="13"/>
        <v>6</v>
      </c>
    </row>
    <row r="93" spans="1:18" ht="18" x14ac:dyDescent="0.25">
      <c r="A93" s="28" t="s">
        <v>35</v>
      </c>
      <c r="B93" s="51">
        <v>66790</v>
      </c>
      <c r="C93" s="22" t="s">
        <v>194</v>
      </c>
      <c r="D93" s="22" t="s">
        <v>148</v>
      </c>
      <c r="E93" s="44">
        <v>66790</v>
      </c>
      <c r="F93" s="51" t="s">
        <v>62</v>
      </c>
      <c r="G93" s="2">
        <v>23</v>
      </c>
      <c r="H93" s="2">
        <v>27</v>
      </c>
      <c r="I93" s="2">
        <v>28</v>
      </c>
      <c r="J93" s="2">
        <v>24</v>
      </c>
      <c r="K93" s="2">
        <v>23</v>
      </c>
      <c r="L93" s="4"/>
      <c r="M93" s="4"/>
      <c r="N93" s="7"/>
      <c r="O93" s="4">
        <f t="shared" si="11"/>
        <v>125</v>
      </c>
      <c r="P93" s="18">
        <f t="shared" si="12"/>
        <v>25</v>
      </c>
      <c r="Q93" s="19">
        <f t="shared" si="13"/>
        <v>5</v>
      </c>
      <c r="R93" s="1"/>
    </row>
    <row r="94" spans="1:18" ht="18" x14ac:dyDescent="0.25">
      <c r="A94" s="28" t="s">
        <v>51</v>
      </c>
      <c r="B94" s="51">
        <v>1641</v>
      </c>
      <c r="C94" s="22" t="s">
        <v>220</v>
      </c>
      <c r="D94" s="22" t="s">
        <v>237</v>
      </c>
      <c r="E94" s="44">
        <v>1641</v>
      </c>
      <c r="F94" s="51" t="s">
        <v>69</v>
      </c>
      <c r="G94" s="2">
        <v>25</v>
      </c>
      <c r="H94" s="2">
        <v>24</v>
      </c>
      <c r="I94" s="2">
        <v>24</v>
      </c>
      <c r="J94" s="2">
        <v>26</v>
      </c>
      <c r="K94" s="2">
        <v>27</v>
      </c>
      <c r="L94" s="4"/>
      <c r="M94" s="4"/>
      <c r="N94" s="7"/>
      <c r="O94" s="4">
        <f t="shared" si="11"/>
        <v>126</v>
      </c>
      <c r="P94" s="18">
        <f t="shared" si="12"/>
        <v>25.2</v>
      </c>
      <c r="Q94" s="19">
        <f t="shared" si="13"/>
        <v>3</v>
      </c>
      <c r="R94" s="1"/>
    </row>
    <row r="95" spans="1:18" ht="18" x14ac:dyDescent="0.25">
      <c r="A95" s="28" t="s">
        <v>53</v>
      </c>
      <c r="B95" s="51">
        <v>37752</v>
      </c>
      <c r="C95" s="22" t="s">
        <v>235</v>
      </c>
      <c r="D95" s="22" t="s">
        <v>236</v>
      </c>
      <c r="E95" s="44">
        <v>37752</v>
      </c>
      <c r="F95" s="51" t="s">
        <v>72</v>
      </c>
      <c r="G95" s="2">
        <v>23</v>
      </c>
      <c r="H95" s="2">
        <v>23</v>
      </c>
      <c r="I95" s="2">
        <v>25</v>
      </c>
      <c r="J95" s="2">
        <v>26</v>
      </c>
      <c r="K95" s="2">
        <v>30</v>
      </c>
      <c r="L95" s="4"/>
      <c r="M95" s="4"/>
      <c r="N95" s="7"/>
      <c r="O95" s="4">
        <f t="shared" si="11"/>
        <v>127</v>
      </c>
      <c r="P95" s="18">
        <f t="shared" si="12"/>
        <v>25.4</v>
      </c>
      <c r="Q95" s="19">
        <f t="shared" si="13"/>
        <v>7</v>
      </c>
      <c r="R95" s="1"/>
    </row>
    <row r="96" spans="1:18" ht="18" x14ac:dyDescent="0.25">
      <c r="A96" s="28" t="s">
        <v>54</v>
      </c>
      <c r="B96" s="51">
        <v>65947</v>
      </c>
      <c r="C96" s="22" t="s">
        <v>269</v>
      </c>
      <c r="D96" s="22" t="s">
        <v>147</v>
      </c>
      <c r="E96" s="44">
        <v>65947</v>
      </c>
      <c r="F96" s="51" t="s">
        <v>85</v>
      </c>
      <c r="G96" s="2">
        <v>26</v>
      </c>
      <c r="H96" s="2">
        <v>27</v>
      </c>
      <c r="I96" s="2">
        <v>27</v>
      </c>
      <c r="J96" s="2">
        <v>24</v>
      </c>
      <c r="K96" s="2">
        <v>24</v>
      </c>
      <c r="L96" s="4"/>
      <c r="M96" s="4"/>
      <c r="N96" s="7"/>
      <c r="O96" s="4">
        <f t="shared" si="11"/>
        <v>128</v>
      </c>
      <c r="P96" s="18">
        <f t="shared" si="12"/>
        <v>25.6</v>
      </c>
      <c r="Q96" s="19">
        <f t="shared" si="13"/>
        <v>3</v>
      </c>
      <c r="R96" s="1"/>
    </row>
    <row r="97" spans="1:18" ht="18" x14ac:dyDescent="0.25">
      <c r="A97" s="28" t="s">
        <v>55</v>
      </c>
      <c r="B97" s="51">
        <v>43555</v>
      </c>
      <c r="C97" s="22" t="s">
        <v>128</v>
      </c>
      <c r="D97" s="22" t="s">
        <v>129</v>
      </c>
      <c r="E97" s="44">
        <v>43555</v>
      </c>
      <c r="F97" s="51" t="s">
        <v>46</v>
      </c>
      <c r="G97" s="2">
        <v>25</v>
      </c>
      <c r="H97" s="2">
        <v>25</v>
      </c>
      <c r="I97" s="2">
        <v>23</v>
      </c>
      <c r="J97" s="2">
        <v>27</v>
      </c>
      <c r="K97" s="2">
        <v>28</v>
      </c>
      <c r="L97" s="4"/>
      <c r="M97" s="4"/>
      <c r="N97" s="7"/>
      <c r="O97" s="4">
        <f t="shared" si="11"/>
        <v>128</v>
      </c>
      <c r="P97" s="18">
        <f t="shared" si="12"/>
        <v>25.6</v>
      </c>
      <c r="Q97" s="19">
        <f t="shared" si="13"/>
        <v>5</v>
      </c>
      <c r="R97" s="1"/>
    </row>
    <row r="98" spans="1:18" ht="18" x14ac:dyDescent="0.25">
      <c r="A98" s="28" t="s">
        <v>56</v>
      </c>
      <c r="B98" s="51">
        <v>46606</v>
      </c>
      <c r="C98" s="22" t="s">
        <v>179</v>
      </c>
      <c r="D98" s="22" t="s">
        <v>141</v>
      </c>
      <c r="E98" s="44">
        <v>46606</v>
      </c>
      <c r="F98" s="51" t="s">
        <v>50</v>
      </c>
      <c r="G98" s="2">
        <v>26</v>
      </c>
      <c r="H98" s="2">
        <v>26</v>
      </c>
      <c r="I98" s="2">
        <v>32</v>
      </c>
      <c r="J98" s="2">
        <v>25</v>
      </c>
      <c r="K98" s="2">
        <v>24</v>
      </c>
      <c r="L98" s="4"/>
      <c r="M98" s="4"/>
      <c r="N98" s="7"/>
      <c r="O98" s="4">
        <f t="shared" si="11"/>
        <v>133</v>
      </c>
      <c r="P98" s="18">
        <f t="shared" si="12"/>
        <v>26.6</v>
      </c>
      <c r="Q98" s="19">
        <f t="shared" si="13"/>
        <v>8</v>
      </c>
      <c r="R98" s="1"/>
    </row>
    <row r="99" spans="1:18" ht="18" x14ac:dyDescent="0.25">
      <c r="A99" s="28" t="s">
        <v>57</v>
      </c>
      <c r="B99" s="51">
        <v>42690</v>
      </c>
      <c r="C99" s="22" t="s">
        <v>118</v>
      </c>
      <c r="D99" s="22" t="s">
        <v>127</v>
      </c>
      <c r="E99" s="44">
        <v>42690</v>
      </c>
      <c r="F99" s="51" t="s">
        <v>42</v>
      </c>
      <c r="G99" s="2">
        <v>23</v>
      </c>
      <c r="H99" s="2">
        <v>22</v>
      </c>
      <c r="I99" s="2">
        <v>31</v>
      </c>
      <c r="J99" s="2">
        <v>29</v>
      </c>
      <c r="K99" s="2">
        <v>28</v>
      </c>
      <c r="L99" s="4"/>
      <c r="M99" s="4"/>
      <c r="N99" s="7"/>
      <c r="O99" s="4">
        <f t="shared" si="11"/>
        <v>133</v>
      </c>
      <c r="P99" s="18">
        <f t="shared" si="12"/>
        <v>26.6</v>
      </c>
      <c r="Q99" s="19">
        <f t="shared" si="13"/>
        <v>9</v>
      </c>
      <c r="R99" s="1"/>
    </row>
    <row r="100" spans="1:18" ht="18" x14ac:dyDescent="0.25">
      <c r="A100" s="28" t="s">
        <v>58</v>
      </c>
      <c r="B100" s="51">
        <v>29859</v>
      </c>
      <c r="C100" s="22" t="s">
        <v>188</v>
      </c>
      <c r="D100" s="22" t="s">
        <v>189</v>
      </c>
      <c r="E100" s="44">
        <v>29859</v>
      </c>
      <c r="F100" s="51" t="s">
        <v>40</v>
      </c>
      <c r="G100" s="2">
        <v>24</v>
      </c>
      <c r="H100" s="2">
        <v>24</v>
      </c>
      <c r="I100" s="2">
        <v>21</v>
      </c>
      <c r="J100" s="2">
        <v>35</v>
      </c>
      <c r="K100" s="2">
        <v>33</v>
      </c>
      <c r="L100" s="4"/>
      <c r="M100" s="4"/>
      <c r="O100" s="4">
        <f t="shared" si="11"/>
        <v>137</v>
      </c>
      <c r="P100" s="18">
        <f t="shared" si="12"/>
        <v>27.4</v>
      </c>
      <c r="Q100" s="19">
        <f t="shared" si="13"/>
        <v>14</v>
      </c>
      <c r="R100" s="1"/>
    </row>
    <row r="101" spans="1:18" ht="18" x14ac:dyDescent="0.25">
      <c r="A101" s="28" t="s">
        <v>59</v>
      </c>
      <c r="B101" s="51">
        <v>37964</v>
      </c>
      <c r="C101" s="22" t="s">
        <v>240</v>
      </c>
      <c r="D101" s="22" t="s">
        <v>241</v>
      </c>
      <c r="E101" s="44">
        <v>37964</v>
      </c>
      <c r="F101" s="51" t="s">
        <v>40</v>
      </c>
      <c r="G101" s="2">
        <v>29</v>
      </c>
      <c r="H101" s="2">
        <v>31</v>
      </c>
      <c r="I101" s="2">
        <v>23</v>
      </c>
      <c r="J101" s="2">
        <v>31</v>
      </c>
      <c r="K101" s="2">
        <v>27</v>
      </c>
      <c r="L101" s="4"/>
      <c r="M101" s="4"/>
      <c r="O101" s="4">
        <f t="shared" si="11"/>
        <v>141</v>
      </c>
      <c r="P101" s="18">
        <f t="shared" si="12"/>
        <v>28.2</v>
      </c>
      <c r="Q101" s="19">
        <f t="shared" si="13"/>
        <v>8</v>
      </c>
      <c r="R101" s="1"/>
    </row>
    <row r="102" spans="1:18" ht="18" x14ac:dyDescent="0.25">
      <c r="A102" s="28" t="s">
        <v>61</v>
      </c>
      <c r="B102" s="51">
        <v>35215</v>
      </c>
      <c r="C102" s="22" t="s">
        <v>149</v>
      </c>
      <c r="D102" s="22" t="s">
        <v>144</v>
      </c>
      <c r="E102" s="44">
        <v>35215</v>
      </c>
      <c r="F102" s="51" t="s">
        <v>85</v>
      </c>
      <c r="G102" s="2">
        <v>33</v>
      </c>
      <c r="H102" s="2">
        <v>30</v>
      </c>
      <c r="I102" s="2">
        <v>26</v>
      </c>
      <c r="J102" s="2">
        <v>27</v>
      </c>
      <c r="K102" s="2">
        <v>29</v>
      </c>
      <c r="L102" s="4"/>
      <c r="M102" s="4"/>
      <c r="N102" s="7"/>
      <c r="O102" s="4">
        <f t="shared" si="11"/>
        <v>145</v>
      </c>
      <c r="P102" s="18">
        <f t="shared" si="12"/>
        <v>29</v>
      </c>
      <c r="Q102" s="19">
        <f t="shared" si="13"/>
        <v>7</v>
      </c>
      <c r="R102" s="1"/>
    </row>
    <row r="103" spans="1:18" ht="18" x14ac:dyDescent="0.25">
      <c r="B103" s="51"/>
      <c r="C103" s="22"/>
      <c r="D103" s="22"/>
      <c r="E103" s="44"/>
      <c r="F103" s="51"/>
      <c r="K103" s="2"/>
      <c r="L103" s="4"/>
      <c r="M103" s="4"/>
      <c r="O103" s="4"/>
      <c r="Q103" s="19"/>
      <c r="R103" s="1"/>
    </row>
    <row r="104" spans="1:18" ht="18" x14ac:dyDescent="0.25">
      <c r="B104" s="53"/>
      <c r="C104" s="23"/>
      <c r="D104" s="23"/>
      <c r="E104" s="24"/>
      <c r="F104" s="6"/>
      <c r="K104" s="4"/>
      <c r="L104" s="4"/>
      <c r="M104" s="4"/>
      <c r="O104" s="4"/>
      <c r="Q104" s="19"/>
    </row>
    <row r="105" spans="1:18" s="7" customFormat="1" ht="19.5" x14ac:dyDescent="0.25">
      <c r="A105" s="3"/>
      <c r="B105" s="50" t="s">
        <v>38</v>
      </c>
      <c r="C105" s="21" t="s">
        <v>73</v>
      </c>
      <c r="D105" s="21"/>
      <c r="E105" s="15" t="s">
        <v>38</v>
      </c>
      <c r="F105" s="15" t="s">
        <v>37</v>
      </c>
      <c r="G105" s="2" t="s">
        <v>12</v>
      </c>
      <c r="H105" s="2" t="s">
        <v>13</v>
      </c>
      <c r="I105" s="2" t="s">
        <v>14</v>
      </c>
      <c r="J105" s="2" t="s">
        <v>15</v>
      </c>
      <c r="K105" s="2" t="s">
        <v>107</v>
      </c>
      <c r="L105" s="2" t="s">
        <v>16</v>
      </c>
      <c r="M105" s="2" t="s">
        <v>17</v>
      </c>
      <c r="N105" s="2" t="s">
        <v>108</v>
      </c>
      <c r="O105" s="15" t="s">
        <v>8</v>
      </c>
      <c r="P105" s="15" t="s">
        <v>18</v>
      </c>
      <c r="Q105" s="15" t="s">
        <v>19</v>
      </c>
    </row>
    <row r="106" spans="1:18" s="7" customFormat="1" ht="18" x14ac:dyDescent="0.25">
      <c r="A106" s="28" t="s">
        <v>20</v>
      </c>
      <c r="B106" s="51">
        <v>10260</v>
      </c>
      <c r="C106" s="22" t="s">
        <v>133</v>
      </c>
      <c r="D106" s="22" t="s">
        <v>131</v>
      </c>
      <c r="E106" s="44">
        <v>10260</v>
      </c>
      <c r="F106" s="51" t="s">
        <v>43</v>
      </c>
      <c r="G106" s="2">
        <v>23</v>
      </c>
      <c r="H106" s="2">
        <v>20</v>
      </c>
      <c r="I106" s="2">
        <v>22</v>
      </c>
      <c r="J106" s="2">
        <v>21</v>
      </c>
      <c r="K106" s="2">
        <v>22</v>
      </c>
      <c r="L106" s="4"/>
      <c r="M106" s="4"/>
      <c r="N106" s="3"/>
      <c r="O106" s="4">
        <f t="shared" ref="O106:O126" si="14">SUM(G106:M106)</f>
        <v>108</v>
      </c>
      <c r="P106" s="18">
        <f t="shared" ref="P106:P126" si="15">SUM(O106)/5</f>
        <v>21.6</v>
      </c>
      <c r="Q106" s="19">
        <f t="shared" ref="Q106:Q126" si="16">IF(G106&gt;0,(MAX(G106:M106)-MIN(G106:M106)),"0")</f>
        <v>3</v>
      </c>
      <c r="R106" s="3"/>
    </row>
    <row r="107" spans="1:18" ht="18" x14ac:dyDescent="0.25">
      <c r="A107" s="28" t="s">
        <v>22</v>
      </c>
      <c r="B107" s="51">
        <v>61922</v>
      </c>
      <c r="C107" s="22" t="s">
        <v>250</v>
      </c>
      <c r="D107" s="22" t="s">
        <v>251</v>
      </c>
      <c r="E107" s="44">
        <v>61922</v>
      </c>
      <c r="F107" s="51" t="s">
        <v>90</v>
      </c>
      <c r="G107" s="2">
        <v>20</v>
      </c>
      <c r="H107" s="2">
        <v>23</v>
      </c>
      <c r="I107" s="2">
        <v>22</v>
      </c>
      <c r="J107" s="2">
        <v>23</v>
      </c>
      <c r="K107" s="2">
        <v>23</v>
      </c>
      <c r="L107" s="4"/>
      <c r="M107" s="4"/>
      <c r="O107" s="4">
        <f t="shared" si="14"/>
        <v>111</v>
      </c>
      <c r="P107" s="18">
        <f t="shared" si="15"/>
        <v>22.2</v>
      </c>
      <c r="Q107" s="19">
        <f t="shared" si="16"/>
        <v>3</v>
      </c>
    </row>
    <row r="108" spans="1:18" ht="18" x14ac:dyDescent="0.25">
      <c r="A108" s="28" t="s">
        <v>23</v>
      </c>
      <c r="B108" s="51">
        <v>44123</v>
      </c>
      <c r="C108" s="22" t="s">
        <v>171</v>
      </c>
      <c r="D108" s="22" t="s">
        <v>116</v>
      </c>
      <c r="E108" s="44">
        <v>44123</v>
      </c>
      <c r="F108" s="51" t="s">
        <v>49</v>
      </c>
      <c r="G108" s="2">
        <v>21</v>
      </c>
      <c r="H108" s="2">
        <v>23</v>
      </c>
      <c r="I108" s="2">
        <v>24</v>
      </c>
      <c r="J108" s="2">
        <v>20</v>
      </c>
      <c r="K108" s="2">
        <v>29</v>
      </c>
      <c r="L108" s="4"/>
      <c r="M108" s="4"/>
      <c r="O108" s="4">
        <f t="shared" si="14"/>
        <v>117</v>
      </c>
      <c r="P108" s="18">
        <f t="shared" si="15"/>
        <v>23.4</v>
      </c>
      <c r="Q108" s="19">
        <f t="shared" si="16"/>
        <v>9</v>
      </c>
    </row>
    <row r="109" spans="1:18" ht="18" x14ac:dyDescent="0.25">
      <c r="A109" s="28" t="s">
        <v>24</v>
      </c>
      <c r="B109" s="51">
        <v>18367</v>
      </c>
      <c r="C109" s="22" t="s">
        <v>199</v>
      </c>
      <c r="D109" s="22" t="s">
        <v>132</v>
      </c>
      <c r="E109" s="44">
        <v>18367</v>
      </c>
      <c r="F109" s="51" t="s">
        <v>42</v>
      </c>
      <c r="G109" s="2">
        <v>25</v>
      </c>
      <c r="H109" s="2">
        <v>25</v>
      </c>
      <c r="I109" s="2">
        <v>23</v>
      </c>
      <c r="J109" s="2">
        <v>24</v>
      </c>
      <c r="K109" s="2">
        <v>22</v>
      </c>
      <c r="L109" s="4"/>
      <c r="M109" s="4"/>
      <c r="O109" s="4">
        <f t="shared" si="14"/>
        <v>119</v>
      </c>
      <c r="P109" s="18">
        <f t="shared" si="15"/>
        <v>23.8</v>
      </c>
      <c r="Q109" s="19">
        <f t="shared" si="16"/>
        <v>3</v>
      </c>
      <c r="R109" s="7"/>
    </row>
    <row r="110" spans="1:18" ht="18" x14ac:dyDescent="0.25">
      <c r="A110" s="28" t="s">
        <v>25</v>
      </c>
      <c r="B110" s="51">
        <v>49335</v>
      </c>
      <c r="C110" s="22" t="s">
        <v>248</v>
      </c>
      <c r="D110" s="22" t="s">
        <v>249</v>
      </c>
      <c r="E110" s="44">
        <v>49335</v>
      </c>
      <c r="F110" s="51" t="s">
        <v>85</v>
      </c>
      <c r="G110" s="2">
        <v>27</v>
      </c>
      <c r="H110" s="2">
        <v>27</v>
      </c>
      <c r="I110" s="2">
        <v>24</v>
      </c>
      <c r="J110" s="2">
        <v>26</v>
      </c>
      <c r="K110" s="2">
        <v>20</v>
      </c>
      <c r="L110" s="4"/>
      <c r="M110" s="4"/>
      <c r="O110" s="4">
        <f t="shared" si="14"/>
        <v>124</v>
      </c>
      <c r="P110" s="18">
        <f t="shared" si="15"/>
        <v>24.8</v>
      </c>
      <c r="Q110" s="19">
        <f t="shared" si="16"/>
        <v>7</v>
      </c>
    </row>
    <row r="111" spans="1:18" ht="18" x14ac:dyDescent="0.25">
      <c r="A111" s="28" t="s">
        <v>26</v>
      </c>
      <c r="B111" s="51">
        <v>66086</v>
      </c>
      <c r="C111" s="22" t="s">
        <v>242</v>
      </c>
      <c r="D111" s="22" t="s">
        <v>243</v>
      </c>
      <c r="E111" s="44">
        <v>66086</v>
      </c>
      <c r="F111" s="51" t="s">
        <v>40</v>
      </c>
      <c r="G111" s="2">
        <v>21</v>
      </c>
      <c r="H111" s="2">
        <v>29</v>
      </c>
      <c r="I111" s="2">
        <v>28</v>
      </c>
      <c r="J111" s="2">
        <v>23</v>
      </c>
      <c r="K111" s="2">
        <v>23</v>
      </c>
      <c r="L111" s="4"/>
      <c r="M111" s="4"/>
      <c r="O111" s="4">
        <f t="shared" si="14"/>
        <v>124</v>
      </c>
      <c r="P111" s="18">
        <f t="shared" si="15"/>
        <v>24.8</v>
      </c>
      <c r="Q111" s="19">
        <f t="shared" si="16"/>
        <v>8</v>
      </c>
    </row>
    <row r="112" spans="1:18" ht="18" x14ac:dyDescent="0.25">
      <c r="A112" s="28" t="s">
        <v>27</v>
      </c>
      <c r="B112" s="51">
        <v>6605</v>
      </c>
      <c r="C112" s="22" t="s">
        <v>153</v>
      </c>
      <c r="D112" s="22" t="s">
        <v>154</v>
      </c>
      <c r="E112" s="44">
        <v>6605</v>
      </c>
      <c r="F112" s="51" t="s">
        <v>45</v>
      </c>
      <c r="G112" s="2">
        <v>26</v>
      </c>
      <c r="H112" s="2">
        <v>27</v>
      </c>
      <c r="I112" s="2">
        <v>21</v>
      </c>
      <c r="J112" s="2">
        <v>27</v>
      </c>
      <c r="K112" s="2">
        <v>24</v>
      </c>
      <c r="L112" s="4"/>
      <c r="M112" s="4"/>
      <c r="O112" s="4">
        <f t="shared" si="14"/>
        <v>125</v>
      </c>
      <c r="P112" s="18">
        <f t="shared" si="15"/>
        <v>25</v>
      </c>
      <c r="Q112" s="19">
        <f t="shared" si="16"/>
        <v>6</v>
      </c>
    </row>
    <row r="113" spans="1:18" ht="18" x14ac:dyDescent="0.25">
      <c r="A113" s="28" t="s">
        <v>28</v>
      </c>
      <c r="B113" s="51">
        <v>37074</v>
      </c>
      <c r="C113" s="22" t="s">
        <v>167</v>
      </c>
      <c r="D113" s="22" t="s">
        <v>160</v>
      </c>
      <c r="E113" s="44">
        <v>37074</v>
      </c>
      <c r="F113" s="51" t="s">
        <v>80</v>
      </c>
      <c r="G113" s="2">
        <v>28</v>
      </c>
      <c r="H113" s="2">
        <v>22</v>
      </c>
      <c r="I113" s="2">
        <v>26</v>
      </c>
      <c r="J113" s="2">
        <v>27</v>
      </c>
      <c r="K113" s="2">
        <v>23</v>
      </c>
      <c r="L113" s="4"/>
      <c r="M113" s="4"/>
      <c r="N113" s="1"/>
      <c r="O113" s="4">
        <f t="shared" si="14"/>
        <v>126</v>
      </c>
      <c r="P113" s="18">
        <f t="shared" si="15"/>
        <v>25.2</v>
      </c>
      <c r="Q113" s="19">
        <f t="shared" si="16"/>
        <v>6</v>
      </c>
      <c r="R113" s="7"/>
    </row>
    <row r="114" spans="1:18" ht="18" x14ac:dyDescent="0.25">
      <c r="A114" s="28" t="s">
        <v>29</v>
      </c>
      <c r="B114" s="51">
        <v>37079</v>
      </c>
      <c r="C114" s="22" t="s">
        <v>167</v>
      </c>
      <c r="D114" s="22" t="s">
        <v>168</v>
      </c>
      <c r="E114" s="44">
        <v>37079</v>
      </c>
      <c r="F114" s="51" t="s">
        <v>80</v>
      </c>
      <c r="G114" s="2">
        <v>26</v>
      </c>
      <c r="H114" s="2">
        <v>26</v>
      </c>
      <c r="I114" s="2">
        <v>23</v>
      </c>
      <c r="J114" s="2">
        <v>25</v>
      </c>
      <c r="K114" s="2">
        <v>29</v>
      </c>
      <c r="L114" s="4"/>
      <c r="M114" s="4"/>
      <c r="O114" s="4">
        <f t="shared" si="14"/>
        <v>129</v>
      </c>
      <c r="P114" s="18">
        <f t="shared" si="15"/>
        <v>25.8</v>
      </c>
      <c r="Q114" s="19">
        <f t="shared" si="16"/>
        <v>6</v>
      </c>
    </row>
    <row r="115" spans="1:18" ht="18" x14ac:dyDescent="0.25">
      <c r="A115" s="28" t="s">
        <v>30</v>
      </c>
      <c r="B115" s="51">
        <v>33338</v>
      </c>
      <c r="C115" s="22" t="s">
        <v>198</v>
      </c>
      <c r="D115" s="22" t="s">
        <v>116</v>
      </c>
      <c r="E115" s="44">
        <v>33338</v>
      </c>
      <c r="F115" s="51" t="s">
        <v>42</v>
      </c>
      <c r="G115" s="2">
        <v>24</v>
      </c>
      <c r="H115" s="2">
        <v>26</v>
      </c>
      <c r="I115" s="2">
        <v>31</v>
      </c>
      <c r="J115" s="2">
        <v>22</v>
      </c>
      <c r="K115" s="2">
        <v>30</v>
      </c>
      <c r="L115" s="4"/>
      <c r="M115" s="4"/>
      <c r="O115" s="4">
        <f t="shared" si="14"/>
        <v>133</v>
      </c>
      <c r="P115" s="18">
        <f t="shared" si="15"/>
        <v>26.6</v>
      </c>
      <c r="Q115" s="19">
        <f t="shared" si="16"/>
        <v>9</v>
      </c>
    </row>
    <row r="116" spans="1:18" s="1" customFormat="1" ht="18" x14ac:dyDescent="0.25">
      <c r="A116" s="28" t="s">
        <v>31</v>
      </c>
      <c r="B116" s="51">
        <v>66569</v>
      </c>
      <c r="C116" s="22" t="s">
        <v>165</v>
      </c>
      <c r="D116" s="22" t="s">
        <v>197</v>
      </c>
      <c r="E116" s="44">
        <v>66569</v>
      </c>
      <c r="F116" s="51" t="s">
        <v>42</v>
      </c>
      <c r="G116" s="2">
        <v>26</v>
      </c>
      <c r="H116" s="2">
        <v>31</v>
      </c>
      <c r="I116" s="2">
        <v>30</v>
      </c>
      <c r="J116" s="2">
        <v>21</v>
      </c>
      <c r="K116" s="2">
        <v>28</v>
      </c>
      <c r="L116" s="4"/>
      <c r="M116" s="4"/>
      <c r="N116" s="3"/>
      <c r="O116" s="4">
        <f t="shared" si="14"/>
        <v>136</v>
      </c>
      <c r="P116" s="18">
        <f t="shared" si="15"/>
        <v>27.2</v>
      </c>
      <c r="Q116" s="19">
        <f t="shared" si="16"/>
        <v>10</v>
      </c>
      <c r="R116" s="3"/>
    </row>
    <row r="117" spans="1:18" ht="18" x14ac:dyDescent="0.25">
      <c r="A117" s="28" t="s">
        <v>32</v>
      </c>
      <c r="B117" s="51">
        <v>6076</v>
      </c>
      <c r="C117" s="22" t="s">
        <v>136</v>
      </c>
      <c r="D117" s="22" t="s">
        <v>137</v>
      </c>
      <c r="E117" s="44">
        <v>6076</v>
      </c>
      <c r="F117" s="51" t="s">
        <v>46</v>
      </c>
      <c r="G117" s="2">
        <v>26</v>
      </c>
      <c r="H117" s="2">
        <v>32</v>
      </c>
      <c r="I117" s="2">
        <v>30</v>
      </c>
      <c r="J117" s="2">
        <v>26</v>
      </c>
      <c r="K117" s="2">
        <v>24</v>
      </c>
      <c r="L117" s="4"/>
      <c r="M117" s="4"/>
      <c r="O117" s="4">
        <f t="shared" si="14"/>
        <v>138</v>
      </c>
      <c r="P117" s="18">
        <f t="shared" si="15"/>
        <v>27.6</v>
      </c>
      <c r="Q117" s="19">
        <f t="shared" si="16"/>
        <v>8</v>
      </c>
    </row>
    <row r="118" spans="1:18" ht="18" x14ac:dyDescent="0.25">
      <c r="A118" s="28" t="s">
        <v>33</v>
      </c>
      <c r="B118" s="51">
        <v>3261</v>
      </c>
      <c r="C118" s="22" t="s">
        <v>246</v>
      </c>
      <c r="D118" s="22" t="s">
        <v>158</v>
      </c>
      <c r="E118" s="44">
        <v>3261</v>
      </c>
      <c r="F118" s="51" t="s">
        <v>90</v>
      </c>
      <c r="G118" s="2">
        <v>28</v>
      </c>
      <c r="H118" s="2">
        <v>33</v>
      </c>
      <c r="I118" s="2">
        <v>25</v>
      </c>
      <c r="J118" s="2">
        <v>24</v>
      </c>
      <c r="K118" s="2">
        <v>29</v>
      </c>
      <c r="L118" s="4"/>
      <c r="M118" s="4"/>
      <c r="O118" s="4">
        <f t="shared" si="14"/>
        <v>139</v>
      </c>
      <c r="P118" s="18">
        <f t="shared" si="15"/>
        <v>27.8</v>
      </c>
      <c r="Q118" s="19">
        <f t="shared" si="16"/>
        <v>9</v>
      </c>
    </row>
    <row r="119" spans="1:18" ht="18" x14ac:dyDescent="0.25">
      <c r="A119" s="28" t="s">
        <v>34</v>
      </c>
      <c r="B119" s="51">
        <v>1814</v>
      </c>
      <c r="C119" s="22" t="s">
        <v>200</v>
      </c>
      <c r="D119" s="22" t="s">
        <v>201</v>
      </c>
      <c r="E119" s="44">
        <v>1814</v>
      </c>
      <c r="F119" s="51" t="s">
        <v>80</v>
      </c>
      <c r="G119" s="2">
        <v>24</v>
      </c>
      <c r="H119" s="2">
        <v>29</v>
      </c>
      <c r="I119" s="2">
        <v>27</v>
      </c>
      <c r="J119" s="2">
        <v>33</v>
      </c>
      <c r="K119" s="2">
        <v>26</v>
      </c>
      <c r="L119" s="4"/>
      <c r="M119" s="4"/>
      <c r="O119" s="4">
        <f t="shared" si="14"/>
        <v>139</v>
      </c>
      <c r="P119" s="18">
        <f t="shared" si="15"/>
        <v>27.8</v>
      </c>
      <c r="Q119" s="19">
        <f t="shared" si="16"/>
        <v>9</v>
      </c>
      <c r="R119" s="7"/>
    </row>
    <row r="120" spans="1:18" ht="18" x14ac:dyDescent="0.25">
      <c r="A120" s="28" t="s">
        <v>35</v>
      </c>
      <c r="B120" s="51">
        <v>3551</v>
      </c>
      <c r="C120" s="22" t="s">
        <v>195</v>
      </c>
      <c r="D120" s="22" t="s">
        <v>196</v>
      </c>
      <c r="E120" s="44">
        <v>3551</v>
      </c>
      <c r="F120" s="51" t="s">
        <v>65</v>
      </c>
      <c r="G120" s="2">
        <v>26</v>
      </c>
      <c r="H120" s="2">
        <v>27</v>
      </c>
      <c r="I120" s="2">
        <v>26</v>
      </c>
      <c r="J120" s="2">
        <v>33</v>
      </c>
      <c r="K120" s="2">
        <v>28</v>
      </c>
      <c r="L120" s="4"/>
      <c r="M120" s="4"/>
      <c r="O120" s="4">
        <f t="shared" si="14"/>
        <v>140</v>
      </c>
      <c r="P120" s="18">
        <f t="shared" si="15"/>
        <v>28</v>
      </c>
      <c r="Q120" s="19">
        <f t="shared" si="16"/>
        <v>7</v>
      </c>
    </row>
    <row r="121" spans="1:18" ht="18" x14ac:dyDescent="0.25">
      <c r="A121" s="28" t="s">
        <v>51</v>
      </c>
      <c r="B121" s="51">
        <v>18898</v>
      </c>
      <c r="C121" s="22" t="s">
        <v>159</v>
      </c>
      <c r="D121" s="22" t="s">
        <v>160</v>
      </c>
      <c r="E121" s="44">
        <v>18898</v>
      </c>
      <c r="F121" s="51" t="s">
        <v>64</v>
      </c>
      <c r="G121" s="2">
        <v>25</v>
      </c>
      <c r="H121" s="2">
        <v>34</v>
      </c>
      <c r="I121" s="2">
        <v>31</v>
      </c>
      <c r="J121" s="2">
        <v>26</v>
      </c>
      <c r="K121" s="2">
        <v>26</v>
      </c>
      <c r="L121" s="4"/>
      <c r="M121" s="4"/>
      <c r="O121" s="4">
        <f t="shared" si="14"/>
        <v>142</v>
      </c>
      <c r="P121" s="18">
        <f t="shared" si="15"/>
        <v>28.4</v>
      </c>
      <c r="Q121" s="19">
        <f t="shared" si="16"/>
        <v>9</v>
      </c>
    </row>
    <row r="122" spans="1:18" ht="18" x14ac:dyDescent="0.25">
      <c r="A122" s="28" t="s">
        <v>53</v>
      </c>
      <c r="B122" s="51">
        <v>61978</v>
      </c>
      <c r="C122" s="22" t="s">
        <v>221</v>
      </c>
      <c r="D122" s="22" t="s">
        <v>247</v>
      </c>
      <c r="E122" s="44">
        <v>61978</v>
      </c>
      <c r="F122" s="51" t="s">
        <v>40</v>
      </c>
      <c r="G122" s="2">
        <v>33</v>
      </c>
      <c r="H122" s="2">
        <v>27</v>
      </c>
      <c r="I122" s="2">
        <v>26</v>
      </c>
      <c r="J122" s="2">
        <v>32</v>
      </c>
      <c r="K122" s="2">
        <v>24</v>
      </c>
      <c r="L122" s="4"/>
      <c r="M122" s="4"/>
      <c r="O122" s="4">
        <f t="shared" si="14"/>
        <v>142</v>
      </c>
      <c r="P122" s="18">
        <f t="shared" si="15"/>
        <v>28.4</v>
      </c>
      <c r="Q122" s="19">
        <f t="shared" si="16"/>
        <v>9</v>
      </c>
    </row>
    <row r="123" spans="1:18" ht="18" x14ac:dyDescent="0.25">
      <c r="A123" s="28" t="s">
        <v>54</v>
      </c>
      <c r="B123" s="51">
        <v>65794</v>
      </c>
      <c r="C123" s="22" t="s">
        <v>135</v>
      </c>
      <c r="D123" s="22" t="s">
        <v>134</v>
      </c>
      <c r="E123" s="44">
        <v>65794</v>
      </c>
      <c r="F123" s="51" t="s">
        <v>46</v>
      </c>
      <c r="G123" s="2">
        <v>27</v>
      </c>
      <c r="H123" s="2">
        <v>26</v>
      </c>
      <c r="I123" s="2">
        <v>30</v>
      </c>
      <c r="J123" s="2">
        <v>31</v>
      </c>
      <c r="K123" s="2">
        <v>32</v>
      </c>
      <c r="L123" s="4"/>
      <c r="M123" s="4"/>
      <c r="O123" s="4">
        <f t="shared" si="14"/>
        <v>146</v>
      </c>
      <c r="P123" s="18">
        <f t="shared" si="15"/>
        <v>29.2</v>
      </c>
      <c r="Q123" s="19">
        <f t="shared" si="16"/>
        <v>6</v>
      </c>
    </row>
    <row r="124" spans="1:18" ht="18" x14ac:dyDescent="0.25">
      <c r="A124" s="28" t="s">
        <v>55</v>
      </c>
      <c r="B124" s="51">
        <v>61974</v>
      </c>
      <c r="C124" s="22" t="s">
        <v>130</v>
      </c>
      <c r="D124" s="22" t="s">
        <v>131</v>
      </c>
      <c r="E124" s="44">
        <v>61974</v>
      </c>
      <c r="F124" s="51" t="s">
        <v>40</v>
      </c>
      <c r="G124" s="2">
        <v>23</v>
      </c>
      <c r="H124" s="2">
        <v>38</v>
      </c>
      <c r="I124" s="2">
        <v>25</v>
      </c>
      <c r="J124" s="2">
        <v>28</v>
      </c>
      <c r="K124" s="2">
        <v>32</v>
      </c>
      <c r="L124" s="4"/>
      <c r="M124" s="4"/>
      <c r="O124" s="4">
        <f t="shared" si="14"/>
        <v>146</v>
      </c>
      <c r="P124" s="18">
        <f t="shared" si="15"/>
        <v>29.2</v>
      </c>
      <c r="Q124" s="19">
        <f t="shared" si="16"/>
        <v>15</v>
      </c>
    </row>
    <row r="125" spans="1:18" ht="18" x14ac:dyDescent="0.25">
      <c r="A125" s="28" t="s">
        <v>56</v>
      </c>
      <c r="B125" s="51">
        <v>66045</v>
      </c>
      <c r="C125" s="22" t="s">
        <v>244</v>
      </c>
      <c r="D125" s="22" t="s">
        <v>245</v>
      </c>
      <c r="E125" s="44">
        <v>66045</v>
      </c>
      <c r="F125" s="51" t="s">
        <v>90</v>
      </c>
      <c r="G125" s="2">
        <v>28</v>
      </c>
      <c r="H125" s="2">
        <v>26</v>
      </c>
      <c r="I125" s="2">
        <v>32</v>
      </c>
      <c r="J125" s="2">
        <v>35</v>
      </c>
      <c r="K125" s="2">
        <v>30</v>
      </c>
      <c r="L125" s="4"/>
      <c r="M125" s="4"/>
      <c r="O125" s="4">
        <f t="shared" si="14"/>
        <v>151</v>
      </c>
      <c r="P125" s="18">
        <f t="shared" si="15"/>
        <v>30.2</v>
      </c>
      <c r="Q125" s="19">
        <f t="shared" si="16"/>
        <v>9</v>
      </c>
    </row>
    <row r="126" spans="1:18" ht="18" x14ac:dyDescent="0.25">
      <c r="A126" s="28" t="s">
        <v>57</v>
      </c>
      <c r="B126" s="51">
        <v>3863</v>
      </c>
      <c r="C126" s="22" t="s">
        <v>156</v>
      </c>
      <c r="D126" s="22" t="s">
        <v>157</v>
      </c>
      <c r="E126" s="44">
        <v>3863</v>
      </c>
      <c r="F126" s="51" t="s">
        <v>67</v>
      </c>
      <c r="G126" s="2">
        <v>32</v>
      </c>
      <c r="H126" s="2">
        <v>30</v>
      </c>
      <c r="I126" s="2">
        <v>29</v>
      </c>
      <c r="J126" s="2">
        <v>29</v>
      </c>
      <c r="K126" s="2">
        <v>32</v>
      </c>
      <c r="L126" s="4"/>
      <c r="M126" s="4"/>
      <c r="O126" s="4">
        <f t="shared" si="14"/>
        <v>152</v>
      </c>
      <c r="P126" s="18">
        <f t="shared" si="15"/>
        <v>30.4</v>
      </c>
      <c r="Q126" s="19">
        <f t="shared" si="16"/>
        <v>3</v>
      </c>
    </row>
    <row r="127" spans="1:18" ht="18" x14ac:dyDescent="0.25">
      <c r="B127" s="51"/>
      <c r="C127" s="22"/>
      <c r="D127" s="22"/>
      <c r="E127" s="44"/>
      <c r="F127" s="51"/>
      <c r="K127" s="4"/>
      <c r="L127" s="4"/>
      <c r="M127" s="4"/>
      <c r="O127" s="4"/>
      <c r="Q127" s="19"/>
    </row>
    <row r="128" spans="1:18" ht="18" x14ac:dyDescent="0.25">
      <c r="B128" s="52"/>
      <c r="C128" s="22"/>
      <c r="D128" s="22"/>
      <c r="E128" s="20"/>
      <c r="F128" s="14"/>
      <c r="K128" s="4"/>
      <c r="L128" s="4"/>
      <c r="M128" s="4"/>
      <c r="N128" s="1"/>
      <c r="O128" s="4"/>
      <c r="Q128" s="19"/>
    </row>
    <row r="129" spans="1:18" ht="19.5" x14ac:dyDescent="0.25">
      <c r="B129" s="50" t="s">
        <v>38</v>
      </c>
      <c r="C129" s="21" t="s">
        <v>202</v>
      </c>
      <c r="D129" s="21"/>
      <c r="E129" s="15" t="s">
        <v>38</v>
      </c>
      <c r="F129" s="15" t="s">
        <v>37</v>
      </c>
      <c r="G129" s="2" t="s">
        <v>12</v>
      </c>
      <c r="H129" s="2" t="s">
        <v>13</v>
      </c>
      <c r="I129" s="2" t="s">
        <v>14</v>
      </c>
      <c r="J129" s="2" t="s">
        <v>15</v>
      </c>
      <c r="K129" s="2" t="s">
        <v>107</v>
      </c>
      <c r="L129" s="2" t="s">
        <v>16</v>
      </c>
      <c r="M129" s="2" t="s">
        <v>17</v>
      </c>
      <c r="N129" s="2" t="s">
        <v>108</v>
      </c>
      <c r="O129" s="15" t="s">
        <v>8</v>
      </c>
      <c r="P129" s="15" t="s">
        <v>18</v>
      </c>
      <c r="Q129" s="15" t="s">
        <v>19</v>
      </c>
    </row>
    <row r="130" spans="1:18" ht="18" x14ac:dyDescent="0.25">
      <c r="A130" s="28" t="s">
        <v>20</v>
      </c>
      <c r="B130" s="51">
        <v>66952</v>
      </c>
      <c r="C130" s="22" t="s">
        <v>252</v>
      </c>
      <c r="D130" s="22" t="s">
        <v>253</v>
      </c>
      <c r="E130" s="44">
        <v>66952</v>
      </c>
      <c r="F130" s="17" t="s">
        <v>40</v>
      </c>
      <c r="G130" s="2">
        <v>29</v>
      </c>
      <c r="H130" s="2">
        <v>28</v>
      </c>
      <c r="I130" s="2">
        <v>26</v>
      </c>
      <c r="J130" s="2">
        <v>32</v>
      </c>
      <c r="K130" s="2">
        <v>28</v>
      </c>
      <c r="L130" s="2"/>
      <c r="M130" s="2"/>
      <c r="O130" s="4">
        <f>SUM(G130:M130)</f>
        <v>143</v>
      </c>
      <c r="P130" s="18">
        <f>SUM(O130)/5</f>
        <v>28.6</v>
      </c>
      <c r="Q130" s="19">
        <f>IF(G130&gt;0,(MAX(G130:M130)-MIN(G130:M130)),"0")</f>
        <v>6</v>
      </c>
    </row>
    <row r="131" spans="1:18" ht="18" x14ac:dyDescent="0.25">
      <c r="A131" s="3"/>
      <c r="B131" s="51"/>
      <c r="C131" s="22"/>
      <c r="D131" s="22"/>
      <c r="E131" s="44"/>
      <c r="K131" s="2"/>
      <c r="L131" s="2"/>
      <c r="M131" s="2"/>
      <c r="O131" s="4"/>
      <c r="Q131" s="19"/>
    </row>
    <row r="132" spans="1:18" x14ac:dyDescent="0.25">
      <c r="B132" s="54"/>
      <c r="C132" s="1" t="s">
        <v>100</v>
      </c>
      <c r="E132" s="3"/>
      <c r="F132" s="12"/>
      <c r="K132" s="3"/>
      <c r="L132" s="3"/>
      <c r="M132" s="3"/>
      <c r="O132" s="29" t="s">
        <v>96</v>
      </c>
      <c r="P132" s="10"/>
      <c r="Q132" s="1"/>
      <c r="R132" s="1"/>
    </row>
    <row r="133" spans="1:18" x14ac:dyDescent="0.25">
      <c r="B133" s="54"/>
      <c r="C133" s="3" t="s">
        <v>138</v>
      </c>
      <c r="D133" s="3"/>
      <c r="E133" s="3"/>
      <c r="F133" s="12"/>
      <c r="K133" s="3"/>
      <c r="L133" s="3"/>
      <c r="M133" s="3"/>
      <c r="O133" s="29" t="s">
        <v>99</v>
      </c>
      <c r="P133" s="10"/>
      <c r="Q133" s="1"/>
      <c r="R133" s="1"/>
    </row>
    <row r="134" spans="1:18" s="1" customFormat="1" x14ac:dyDescent="0.25">
      <c r="A134" s="28"/>
      <c r="B134" s="54"/>
      <c r="C134" s="30">
        <v>42890</v>
      </c>
      <c r="D134" s="30"/>
      <c r="E134" s="20"/>
      <c r="G134" s="2"/>
      <c r="H134" s="2"/>
      <c r="I134" s="2"/>
      <c r="J134" s="2"/>
      <c r="K134" s="3"/>
      <c r="L134" s="3"/>
      <c r="M134" s="3"/>
      <c r="O134" s="29" t="s">
        <v>203</v>
      </c>
      <c r="P134" s="10"/>
    </row>
    <row r="135" spans="1:18" s="1" customFormat="1" x14ac:dyDescent="0.25">
      <c r="A135" s="28"/>
      <c r="B135" s="54"/>
      <c r="C135" s="3"/>
      <c r="D135" s="3"/>
      <c r="E135" s="12"/>
      <c r="G135" s="2"/>
      <c r="H135" s="2"/>
      <c r="I135" s="2"/>
      <c r="J135" s="2"/>
      <c r="K135" s="3"/>
      <c r="L135" s="3"/>
      <c r="M135" s="3"/>
      <c r="O135" s="29" t="s">
        <v>204</v>
      </c>
      <c r="P135" s="10"/>
    </row>
    <row r="136" spans="1:18" s="1" customFormat="1" x14ac:dyDescent="0.25">
      <c r="A136" s="28"/>
      <c r="B136" s="54"/>
      <c r="E136" s="12"/>
      <c r="F136" s="3"/>
      <c r="G136" s="2"/>
      <c r="H136" s="2"/>
      <c r="I136" s="2"/>
      <c r="J136" s="2"/>
      <c r="K136" s="3"/>
      <c r="L136" s="3"/>
      <c r="M136" s="3"/>
      <c r="P136" s="10"/>
    </row>
    <row r="137" spans="1:18" s="1" customFormat="1" x14ac:dyDescent="0.25">
      <c r="A137" s="28"/>
      <c r="B137" s="54"/>
      <c r="C137" s="13"/>
      <c r="D137" s="13"/>
      <c r="F137" s="3"/>
      <c r="G137" s="2"/>
      <c r="H137" s="2"/>
      <c r="I137" s="2"/>
      <c r="J137" s="2"/>
      <c r="K137" s="3"/>
      <c r="L137" s="3"/>
      <c r="M137" s="3"/>
      <c r="N137" s="3"/>
      <c r="P137" s="10"/>
    </row>
    <row r="138" spans="1:18" s="1" customFormat="1" x14ac:dyDescent="0.25">
      <c r="A138" s="28"/>
      <c r="B138" s="54"/>
      <c r="F138" s="3"/>
      <c r="G138" s="2"/>
      <c r="H138" s="2"/>
      <c r="I138" s="2"/>
      <c r="J138" s="2"/>
      <c r="K138" s="3"/>
      <c r="L138" s="3"/>
      <c r="M138" s="3"/>
      <c r="N138" s="3"/>
      <c r="P138" s="10"/>
    </row>
    <row r="139" spans="1:18" s="1" customFormat="1" x14ac:dyDescent="0.25">
      <c r="A139" s="28"/>
      <c r="B139" s="54"/>
      <c r="C139" s="13"/>
      <c r="D139" s="13"/>
      <c r="F139" s="3"/>
      <c r="G139" s="2"/>
      <c r="H139" s="2"/>
      <c r="I139" s="2"/>
      <c r="J139" s="2"/>
      <c r="K139" s="3"/>
      <c r="L139" s="3"/>
      <c r="M139" s="3"/>
      <c r="N139" s="3"/>
      <c r="P139" s="10"/>
    </row>
    <row r="140" spans="1:18" s="1" customFormat="1" x14ac:dyDescent="0.25">
      <c r="A140" s="28"/>
      <c r="B140" s="54"/>
      <c r="F140" s="3"/>
      <c r="G140" s="2"/>
      <c r="H140" s="2"/>
      <c r="I140" s="2"/>
      <c r="J140" s="2"/>
      <c r="K140" s="3"/>
      <c r="L140" s="3"/>
      <c r="M140" s="3"/>
      <c r="N140" s="3"/>
      <c r="P140" s="10"/>
    </row>
    <row r="141" spans="1:18" s="1" customFormat="1" x14ac:dyDescent="0.25">
      <c r="A141" s="28"/>
      <c r="B141" s="54"/>
      <c r="F141" s="3"/>
      <c r="G141" s="2"/>
      <c r="H141" s="2"/>
      <c r="I141" s="2"/>
      <c r="J141" s="2"/>
      <c r="K141" s="3"/>
      <c r="L141" s="3"/>
      <c r="M141" s="3"/>
      <c r="N141" s="3"/>
      <c r="P141" s="10"/>
    </row>
    <row r="142" spans="1:18" s="1" customFormat="1" x14ac:dyDescent="0.25">
      <c r="A142" s="28"/>
      <c r="B142" s="54"/>
      <c r="C142" s="13"/>
      <c r="D142" s="13"/>
      <c r="F142" s="3"/>
      <c r="G142" s="2"/>
      <c r="H142" s="2"/>
      <c r="I142" s="2"/>
      <c r="J142" s="2"/>
      <c r="K142" s="3"/>
      <c r="L142" s="3"/>
      <c r="M142" s="3"/>
      <c r="N142" s="3"/>
      <c r="P142" s="10"/>
    </row>
    <row r="143" spans="1:18" s="1" customFormat="1" x14ac:dyDescent="0.25">
      <c r="A143" s="28"/>
      <c r="B143" s="48"/>
      <c r="C143" s="13"/>
      <c r="D143" s="13"/>
      <c r="F143" s="3"/>
      <c r="G143" s="2"/>
      <c r="H143" s="2"/>
      <c r="I143" s="2"/>
      <c r="J143" s="2"/>
      <c r="K143" s="3"/>
      <c r="L143" s="3"/>
      <c r="M143" s="3"/>
      <c r="N143" s="3"/>
      <c r="P143" s="10"/>
    </row>
    <row r="144" spans="1:18" s="1" customFormat="1" x14ac:dyDescent="0.25">
      <c r="A144" s="28"/>
      <c r="B144" s="48"/>
      <c r="F144" s="3"/>
      <c r="G144" s="2"/>
      <c r="H144" s="2"/>
      <c r="I144" s="2"/>
      <c r="J144" s="2"/>
      <c r="K144" s="3"/>
      <c r="L144" s="3"/>
      <c r="M144" s="3"/>
      <c r="N144" s="3"/>
      <c r="P144" s="10"/>
    </row>
    <row r="145" spans="1:17" s="1" customFormat="1" x14ac:dyDescent="0.25">
      <c r="A145" s="28"/>
      <c r="B145" s="48"/>
      <c r="F145" s="3"/>
      <c r="G145" s="2"/>
      <c r="H145" s="2"/>
      <c r="I145" s="2"/>
      <c r="J145" s="2"/>
      <c r="K145" s="3"/>
      <c r="L145" s="3"/>
      <c r="M145" s="3"/>
      <c r="N145" s="3"/>
      <c r="P145" s="10"/>
    </row>
    <row r="146" spans="1:17" s="1" customFormat="1" x14ac:dyDescent="0.25">
      <c r="A146" s="28"/>
      <c r="B146" s="48"/>
      <c r="C146" s="13"/>
      <c r="D146" s="13"/>
      <c r="F146" s="3"/>
      <c r="G146" s="2"/>
      <c r="H146" s="2"/>
      <c r="I146" s="2"/>
      <c r="J146" s="2"/>
      <c r="K146" s="3"/>
      <c r="L146" s="3"/>
      <c r="M146" s="3"/>
      <c r="N146" s="3"/>
      <c r="P146" s="10"/>
    </row>
    <row r="147" spans="1:17" s="1" customFormat="1" x14ac:dyDescent="0.25">
      <c r="A147" s="28"/>
      <c r="B147" s="48"/>
      <c r="F147" s="3"/>
      <c r="G147" s="2"/>
      <c r="H147" s="2"/>
      <c r="I147" s="2"/>
      <c r="J147" s="2"/>
      <c r="K147" s="3"/>
      <c r="L147" s="3"/>
      <c r="M147" s="3"/>
      <c r="N147" s="3"/>
      <c r="P147" s="10"/>
    </row>
    <row r="148" spans="1:17" s="1" customFormat="1" x14ac:dyDescent="0.25">
      <c r="A148" s="28"/>
      <c r="B148" s="48"/>
      <c r="F148" s="3"/>
      <c r="G148" s="2"/>
      <c r="H148" s="2"/>
      <c r="I148" s="2"/>
      <c r="J148" s="2"/>
      <c r="K148" s="3"/>
      <c r="L148" s="3"/>
      <c r="M148" s="3"/>
      <c r="N148" s="3"/>
      <c r="P148" s="10"/>
    </row>
    <row r="149" spans="1:17" s="1" customFormat="1" x14ac:dyDescent="0.25">
      <c r="A149" s="28"/>
      <c r="B149" s="48"/>
      <c r="F149" s="3"/>
      <c r="G149" s="2"/>
      <c r="H149" s="2"/>
      <c r="I149" s="2"/>
      <c r="J149" s="2"/>
      <c r="K149" s="3"/>
      <c r="L149" s="3"/>
      <c r="M149" s="3"/>
      <c r="N149" s="3"/>
      <c r="P149" s="10"/>
    </row>
    <row r="150" spans="1:17" x14ac:dyDescent="0.25">
      <c r="F150" s="3"/>
      <c r="K150" s="3"/>
      <c r="L150" s="3"/>
      <c r="M150" s="3"/>
      <c r="O150" s="1"/>
      <c r="P150" s="10"/>
      <c r="Q150" s="1"/>
    </row>
    <row r="151" spans="1:17" x14ac:dyDescent="0.25">
      <c r="C151" s="13"/>
      <c r="D151" s="13"/>
      <c r="F151" s="3"/>
      <c r="K151" s="3"/>
      <c r="L151" s="3"/>
      <c r="M151" s="3"/>
      <c r="O151" s="1"/>
      <c r="P151" s="10"/>
      <c r="Q151" s="1"/>
    </row>
    <row r="152" spans="1:17" x14ac:dyDescent="0.25">
      <c r="C152" s="13"/>
      <c r="D152" s="13"/>
      <c r="F152" s="3"/>
      <c r="K152" s="3"/>
      <c r="L152" s="3"/>
      <c r="M152" s="3"/>
      <c r="O152" s="1"/>
      <c r="P152" s="10"/>
      <c r="Q152" s="1"/>
    </row>
    <row r="153" spans="1:17" x14ac:dyDescent="0.25">
      <c r="F153" s="3"/>
      <c r="K153" s="3"/>
      <c r="L153" s="3"/>
      <c r="M153" s="3"/>
      <c r="O153" s="1"/>
      <c r="P153" s="10"/>
      <c r="Q153" s="1"/>
    </row>
    <row r="154" spans="1:17" x14ac:dyDescent="0.25">
      <c r="C154" s="13"/>
      <c r="D154" s="13"/>
      <c r="F154" s="3"/>
      <c r="G154" s="16"/>
      <c r="H154" s="16"/>
      <c r="I154" s="16"/>
      <c r="J154" s="16"/>
      <c r="K154" s="3"/>
      <c r="L154" s="3"/>
      <c r="M154" s="3"/>
      <c r="O154" s="1"/>
      <c r="P154" s="10"/>
      <c r="Q154" s="1"/>
    </row>
    <row r="155" spans="1:17" x14ac:dyDescent="0.25">
      <c r="C155" s="13"/>
      <c r="D155" s="13"/>
      <c r="F155" s="3"/>
      <c r="G155" s="16"/>
      <c r="H155" s="16"/>
      <c r="I155" s="16"/>
      <c r="J155" s="16"/>
      <c r="K155" s="3"/>
      <c r="L155" s="3"/>
      <c r="M155" s="3"/>
      <c r="O155" s="1"/>
      <c r="P155" s="10"/>
      <c r="Q155" s="1"/>
    </row>
    <row r="156" spans="1:17" x14ac:dyDescent="0.25">
      <c r="F156" s="3"/>
      <c r="G156" s="16"/>
      <c r="H156" s="16"/>
      <c r="I156" s="16"/>
      <c r="J156" s="16"/>
      <c r="K156" s="3"/>
      <c r="L156" s="3"/>
      <c r="M156" s="3"/>
      <c r="O156" s="1"/>
      <c r="P156" s="10"/>
      <c r="Q156" s="1"/>
    </row>
    <row r="157" spans="1:17" x14ac:dyDescent="0.25">
      <c r="F157" s="3"/>
      <c r="G157" s="16"/>
      <c r="H157" s="16"/>
      <c r="I157" s="16"/>
      <c r="J157" s="16"/>
      <c r="K157" s="3"/>
      <c r="L157" s="3"/>
      <c r="M157" s="3"/>
      <c r="O157" s="1"/>
      <c r="P157" s="10"/>
      <c r="Q157" s="1"/>
    </row>
    <row r="158" spans="1:17" x14ac:dyDescent="0.25">
      <c r="F158" s="3"/>
      <c r="G158" s="16"/>
      <c r="H158" s="16"/>
      <c r="I158" s="16"/>
      <c r="J158" s="16"/>
      <c r="K158" s="3"/>
      <c r="L158" s="3"/>
      <c r="M158" s="3"/>
      <c r="O158" s="1"/>
      <c r="P158" s="10"/>
      <c r="Q158" s="1"/>
    </row>
    <row r="159" spans="1:17" x14ac:dyDescent="0.25">
      <c r="F159" s="3"/>
      <c r="G159" s="16"/>
      <c r="H159" s="16"/>
      <c r="I159" s="16"/>
      <c r="J159" s="16"/>
      <c r="K159" s="3"/>
      <c r="L159" s="3"/>
      <c r="M159" s="3"/>
      <c r="O159" s="1"/>
      <c r="P159" s="10"/>
      <c r="Q159" s="1"/>
    </row>
    <row r="160" spans="1:17" x14ac:dyDescent="0.25">
      <c r="F160" s="3"/>
      <c r="G160" s="16"/>
      <c r="H160" s="16"/>
      <c r="I160" s="16"/>
      <c r="J160" s="16"/>
      <c r="K160" s="3"/>
      <c r="L160" s="3"/>
      <c r="M160" s="3"/>
      <c r="O160" s="1"/>
      <c r="P160" s="10"/>
      <c r="Q160" s="1"/>
    </row>
    <row r="161" spans="3:17" x14ac:dyDescent="0.25">
      <c r="F161" s="3"/>
      <c r="G161" s="16"/>
      <c r="H161" s="16"/>
      <c r="I161" s="16"/>
      <c r="J161" s="16"/>
      <c r="K161" s="3"/>
      <c r="L161" s="3"/>
      <c r="M161" s="3"/>
      <c r="O161" s="1"/>
      <c r="P161" s="10"/>
      <c r="Q161" s="1"/>
    </row>
    <row r="162" spans="3:17" x14ac:dyDescent="0.25">
      <c r="F162" s="3"/>
      <c r="G162" s="16"/>
      <c r="H162" s="16"/>
      <c r="I162" s="16"/>
      <c r="J162" s="16"/>
      <c r="K162" s="3"/>
      <c r="L162" s="3"/>
      <c r="M162" s="3"/>
      <c r="O162" s="1"/>
      <c r="P162" s="10"/>
      <c r="Q162" s="1"/>
    </row>
    <row r="163" spans="3:17" x14ac:dyDescent="0.25">
      <c r="C163" s="13"/>
      <c r="D163" s="13"/>
      <c r="F163" s="3"/>
      <c r="G163" s="16"/>
      <c r="H163" s="16"/>
      <c r="I163" s="16"/>
      <c r="J163" s="16"/>
      <c r="K163" s="3"/>
      <c r="L163" s="3"/>
      <c r="M163" s="3"/>
      <c r="O163" s="1"/>
      <c r="P163" s="10"/>
      <c r="Q163" s="1"/>
    </row>
    <row r="164" spans="3:17" x14ac:dyDescent="0.25">
      <c r="F164" s="3"/>
      <c r="G164" s="16"/>
      <c r="H164" s="16"/>
      <c r="I164" s="16"/>
      <c r="J164" s="16"/>
      <c r="K164" s="3"/>
      <c r="L164" s="3"/>
      <c r="M164" s="3"/>
      <c r="O164" s="1"/>
      <c r="P164" s="10"/>
      <c r="Q164" s="1"/>
    </row>
    <row r="165" spans="3:17" x14ac:dyDescent="0.25">
      <c r="F165" s="3"/>
      <c r="G165" s="16"/>
      <c r="H165" s="16"/>
      <c r="I165" s="16"/>
      <c r="J165" s="16"/>
      <c r="K165" s="3"/>
      <c r="L165" s="3"/>
      <c r="M165" s="3"/>
      <c r="O165" s="1"/>
      <c r="P165" s="10"/>
      <c r="Q165" s="1"/>
    </row>
    <row r="166" spans="3:17" x14ac:dyDescent="0.25">
      <c r="F166" s="3"/>
      <c r="G166" s="16"/>
      <c r="H166" s="16"/>
      <c r="I166" s="16"/>
      <c r="J166" s="16"/>
      <c r="K166" s="3"/>
      <c r="L166" s="3"/>
      <c r="M166" s="3"/>
      <c r="O166" s="1"/>
      <c r="P166" s="10"/>
      <c r="Q166" s="1"/>
    </row>
    <row r="167" spans="3:17" x14ac:dyDescent="0.25">
      <c r="F167" s="3"/>
      <c r="G167" s="16"/>
      <c r="H167" s="16"/>
      <c r="I167" s="16"/>
      <c r="J167" s="16"/>
      <c r="K167" s="3"/>
      <c r="L167" s="3"/>
      <c r="M167" s="3"/>
      <c r="O167" s="1"/>
      <c r="P167" s="10"/>
      <c r="Q167" s="1"/>
    </row>
    <row r="168" spans="3:17" x14ac:dyDescent="0.25">
      <c r="C168" s="13"/>
      <c r="D168" s="13"/>
      <c r="F168" s="3"/>
      <c r="G168" s="16"/>
      <c r="H168" s="16"/>
      <c r="I168" s="16"/>
      <c r="J168" s="16"/>
      <c r="K168" s="3"/>
      <c r="L168" s="3"/>
      <c r="M168" s="3"/>
      <c r="O168" s="1"/>
      <c r="P168" s="10"/>
      <c r="Q168" s="1"/>
    </row>
    <row r="169" spans="3:17" x14ac:dyDescent="0.25">
      <c r="F169" s="3"/>
      <c r="G169" s="16"/>
      <c r="H169" s="16"/>
      <c r="I169" s="16"/>
      <c r="J169" s="16"/>
      <c r="K169" s="3"/>
      <c r="L169" s="3"/>
      <c r="M169" s="3"/>
      <c r="O169" s="1"/>
      <c r="P169" s="10"/>
      <c r="Q169" s="1"/>
    </row>
    <row r="170" spans="3:17" x14ac:dyDescent="0.25">
      <c r="F170" s="3"/>
      <c r="G170" s="16"/>
      <c r="H170" s="16"/>
      <c r="I170" s="16"/>
      <c r="J170" s="16"/>
      <c r="K170" s="3"/>
      <c r="L170" s="3"/>
      <c r="M170" s="3"/>
      <c r="O170" s="1"/>
      <c r="P170" s="10"/>
      <c r="Q170" s="1"/>
    </row>
    <row r="171" spans="3:17" x14ac:dyDescent="0.25">
      <c r="F171" s="3"/>
      <c r="G171" s="16"/>
      <c r="H171" s="16"/>
      <c r="I171" s="16"/>
      <c r="J171" s="16"/>
      <c r="K171" s="3"/>
      <c r="L171" s="3"/>
      <c r="M171" s="3"/>
      <c r="O171" s="1"/>
      <c r="P171" s="10"/>
      <c r="Q171" s="1"/>
    </row>
    <row r="172" spans="3:17" x14ac:dyDescent="0.25">
      <c r="F172" s="3"/>
      <c r="G172" s="16"/>
      <c r="H172" s="16"/>
      <c r="I172" s="16"/>
      <c r="J172" s="16"/>
      <c r="K172" s="3"/>
      <c r="L172" s="3"/>
      <c r="M172" s="3"/>
      <c r="O172" s="1"/>
      <c r="P172" s="10"/>
      <c r="Q172" s="1"/>
    </row>
    <row r="173" spans="3:17" x14ac:dyDescent="0.25">
      <c r="F173" s="3"/>
      <c r="G173" s="16"/>
      <c r="H173" s="16"/>
      <c r="I173" s="16"/>
      <c r="J173" s="16"/>
      <c r="K173" s="3"/>
      <c r="L173" s="3"/>
      <c r="M173" s="3"/>
      <c r="O173" s="1"/>
      <c r="P173" s="10"/>
      <c r="Q173" s="1"/>
    </row>
    <row r="174" spans="3:17" x14ac:dyDescent="0.25">
      <c r="F174" s="3"/>
      <c r="G174" s="16"/>
      <c r="H174" s="16"/>
      <c r="I174" s="16"/>
      <c r="J174" s="16"/>
      <c r="K174" s="3"/>
      <c r="L174" s="3"/>
      <c r="M174" s="3"/>
      <c r="O174" s="1"/>
      <c r="P174" s="10"/>
      <c r="Q174" s="1"/>
    </row>
    <row r="175" spans="3:17" x14ac:dyDescent="0.25">
      <c r="F175" s="3"/>
      <c r="G175" s="16"/>
      <c r="H175" s="16"/>
      <c r="I175" s="16"/>
      <c r="J175" s="16"/>
      <c r="K175" s="3"/>
      <c r="L175" s="3"/>
      <c r="M175" s="3"/>
      <c r="O175" s="1"/>
      <c r="P175" s="10"/>
      <c r="Q175" s="1"/>
    </row>
    <row r="176" spans="3:17" x14ac:dyDescent="0.25">
      <c r="F176" s="3"/>
      <c r="G176" s="16"/>
      <c r="H176" s="16"/>
      <c r="I176" s="16"/>
      <c r="J176" s="16"/>
      <c r="K176" s="3"/>
      <c r="L176" s="3"/>
      <c r="M176" s="3"/>
      <c r="O176" s="1"/>
      <c r="P176" s="10"/>
      <c r="Q176" s="1"/>
    </row>
    <row r="177" spans="3:17" x14ac:dyDescent="0.25">
      <c r="C177" s="13"/>
      <c r="D177" s="13"/>
      <c r="F177" s="3"/>
      <c r="G177" s="16"/>
      <c r="H177" s="16"/>
      <c r="I177" s="16"/>
      <c r="J177" s="16"/>
      <c r="K177" s="3"/>
      <c r="L177" s="3"/>
      <c r="M177" s="3"/>
      <c r="O177" s="1"/>
      <c r="P177" s="10"/>
      <c r="Q177" s="1"/>
    </row>
    <row r="178" spans="3:17" x14ac:dyDescent="0.25">
      <c r="C178" s="13"/>
      <c r="D178" s="13"/>
      <c r="F178" s="3"/>
      <c r="G178" s="16"/>
      <c r="H178" s="16"/>
      <c r="I178" s="16"/>
      <c r="J178" s="16"/>
      <c r="K178" s="3"/>
      <c r="L178" s="3"/>
      <c r="M178" s="3"/>
      <c r="O178" s="1"/>
      <c r="P178" s="10"/>
      <c r="Q178" s="1"/>
    </row>
    <row r="179" spans="3:17" x14ac:dyDescent="0.25">
      <c r="F179" s="3"/>
      <c r="G179" s="16"/>
      <c r="H179" s="16"/>
      <c r="I179" s="16"/>
      <c r="J179" s="16"/>
      <c r="K179" s="3"/>
      <c r="L179" s="3"/>
      <c r="M179" s="3"/>
      <c r="O179" s="1"/>
      <c r="P179" s="10"/>
      <c r="Q179" s="1"/>
    </row>
    <row r="180" spans="3:17" x14ac:dyDescent="0.25">
      <c r="F180" s="3"/>
      <c r="G180" s="16"/>
      <c r="H180" s="16"/>
      <c r="I180" s="16"/>
      <c r="J180" s="16"/>
      <c r="K180" s="3"/>
      <c r="L180" s="3"/>
      <c r="M180" s="3"/>
      <c r="O180" s="1"/>
      <c r="P180" s="10"/>
      <c r="Q180" s="1"/>
    </row>
    <row r="181" spans="3:17" x14ac:dyDescent="0.25">
      <c r="F181" s="3"/>
      <c r="G181" s="16"/>
      <c r="H181" s="16"/>
      <c r="I181" s="16"/>
      <c r="J181" s="16"/>
      <c r="K181" s="3"/>
      <c r="L181" s="3"/>
      <c r="M181" s="3"/>
      <c r="O181" s="1"/>
      <c r="P181" s="10"/>
      <c r="Q181" s="1"/>
    </row>
    <row r="182" spans="3:17" x14ac:dyDescent="0.25">
      <c r="F182" s="3"/>
      <c r="G182" s="16"/>
      <c r="H182" s="16"/>
      <c r="I182" s="16"/>
      <c r="J182" s="16"/>
      <c r="K182" s="3"/>
      <c r="L182" s="3"/>
      <c r="M182" s="3"/>
      <c r="O182" s="1"/>
      <c r="P182" s="10"/>
      <c r="Q182" s="1"/>
    </row>
    <row r="183" spans="3:17" x14ac:dyDescent="0.25">
      <c r="F183" s="3"/>
      <c r="G183" s="16"/>
      <c r="H183" s="16"/>
      <c r="I183" s="16"/>
      <c r="J183" s="16"/>
      <c r="K183" s="3"/>
      <c r="L183" s="3"/>
      <c r="M183" s="3"/>
      <c r="O183" s="1"/>
      <c r="P183" s="10"/>
      <c r="Q183" s="1"/>
    </row>
    <row r="184" spans="3:17" x14ac:dyDescent="0.25">
      <c r="C184" s="13"/>
      <c r="D184" s="13"/>
      <c r="F184" s="3"/>
      <c r="G184" s="16"/>
      <c r="H184" s="16"/>
      <c r="I184" s="16"/>
      <c r="J184" s="16"/>
      <c r="K184" s="3"/>
      <c r="L184" s="3"/>
      <c r="M184" s="3"/>
      <c r="O184" s="1"/>
      <c r="P184" s="10"/>
      <c r="Q184" s="1"/>
    </row>
    <row r="185" spans="3:17" x14ac:dyDescent="0.25">
      <c r="F185" s="3"/>
      <c r="G185" s="16"/>
      <c r="H185" s="16"/>
      <c r="I185" s="16"/>
      <c r="J185" s="16"/>
      <c r="K185" s="3"/>
      <c r="L185" s="3"/>
      <c r="M185" s="3"/>
      <c r="O185" s="1"/>
      <c r="P185" s="10"/>
      <c r="Q185" s="1"/>
    </row>
    <row r="186" spans="3:17" x14ac:dyDescent="0.25">
      <c r="C186" s="13"/>
      <c r="D186" s="13"/>
      <c r="F186" s="3"/>
      <c r="G186" s="16"/>
      <c r="H186" s="16"/>
      <c r="I186" s="16"/>
      <c r="J186" s="16"/>
      <c r="K186" s="3"/>
      <c r="L186" s="3"/>
      <c r="M186" s="3"/>
      <c r="O186" s="1"/>
      <c r="P186" s="10"/>
      <c r="Q186" s="1"/>
    </row>
    <row r="187" spans="3:17" x14ac:dyDescent="0.25">
      <c r="F187" s="3"/>
      <c r="G187" s="16"/>
      <c r="H187" s="16"/>
      <c r="I187" s="16"/>
      <c r="J187" s="16"/>
      <c r="K187" s="3"/>
      <c r="L187" s="3"/>
      <c r="M187" s="3"/>
      <c r="O187" s="1"/>
      <c r="P187" s="10"/>
      <c r="Q187" s="1"/>
    </row>
    <row r="188" spans="3:17" x14ac:dyDescent="0.25">
      <c r="F188" s="3"/>
      <c r="G188" s="16"/>
      <c r="H188" s="16"/>
      <c r="I188" s="16"/>
      <c r="J188" s="16"/>
      <c r="K188" s="3"/>
      <c r="L188" s="3"/>
      <c r="M188" s="3"/>
      <c r="O188" s="1"/>
      <c r="P188" s="10"/>
      <c r="Q188" s="1"/>
    </row>
    <row r="189" spans="3:17" x14ac:dyDescent="0.25">
      <c r="F189" s="3"/>
      <c r="G189" s="16"/>
      <c r="H189" s="16"/>
      <c r="I189" s="16"/>
      <c r="J189" s="16"/>
      <c r="K189" s="3"/>
      <c r="L189" s="3"/>
      <c r="M189" s="3"/>
      <c r="O189" s="1"/>
      <c r="P189" s="10"/>
      <c r="Q189" s="1"/>
    </row>
    <row r="190" spans="3:17" x14ac:dyDescent="0.25">
      <c r="C190" s="13"/>
      <c r="D190" s="13"/>
      <c r="F190" s="3"/>
      <c r="G190" s="16"/>
      <c r="H190" s="16"/>
      <c r="I190" s="16"/>
      <c r="J190" s="16"/>
      <c r="K190" s="3"/>
      <c r="L190" s="3"/>
      <c r="M190" s="3"/>
      <c r="O190" s="1"/>
      <c r="P190" s="10"/>
      <c r="Q190" s="1"/>
    </row>
    <row r="191" spans="3:17" x14ac:dyDescent="0.25">
      <c r="F191" s="3"/>
      <c r="G191" s="16"/>
      <c r="H191" s="16"/>
      <c r="I191" s="16"/>
      <c r="J191" s="16"/>
      <c r="K191" s="3"/>
      <c r="L191" s="3"/>
      <c r="M191" s="3"/>
      <c r="O191" s="1"/>
      <c r="P191" s="10"/>
      <c r="Q191" s="1"/>
    </row>
    <row r="192" spans="3:17" x14ac:dyDescent="0.25">
      <c r="F192" s="3"/>
      <c r="G192" s="16"/>
      <c r="H192" s="16"/>
      <c r="I192" s="16"/>
      <c r="J192" s="16"/>
      <c r="K192" s="3"/>
      <c r="L192" s="3"/>
      <c r="M192" s="3"/>
      <c r="O192" s="1"/>
      <c r="P192" s="10"/>
      <c r="Q192" s="1"/>
    </row>
    <row r="193" spans="3:17" x14ac:dyDescent="0.25">
      <c r="F193" s="3"/>
      <c r="G193" s="16"/>
      <c r="H193" s="16"/>
      <c r="I193" s="16"/>
      <c r="J193" s="16"/>
      <c r="K193" s="3"/>
      <c r="L193" s="3"/>
      <c r="M193" s="3"/>
      <c r="O193" s="1"/>
      <c r="P193" s="10"/>
      <c r="Q193" s="1"/>
    </row>
    <row r="194" spans="3:17" x14ac:dyDescent="0.25">
      <c r="F194" s="3"/>
      <c r="G194" s="16"/>
      <c r="H194" s="16"/>
      <c r="I194" s="16"/>
      <c r="J194" s="16"/>
      <c r="K194" s="3"/>
      <c r="L194" s="3"/>
      <c r="M194" s="3"/>
      <c r="O194" s="1"/>
      <c r="P194" s="10"/>
      <c r="Q194" s="1"/>
    </row>
    <row r="195" spans="3:17" x14ac:dyDescent="0.25">
      <c r="F195" s="3"/>
      <c r="G195" s="16"/>
      <c r="H195" s="16"/>
      <c r="I195" s="16"/>
      <c r="J195" s="16"/>
      <c r="K195" s="3"/>
      <c r="L195" s="3"/>
      <c r="M195" s="3"/>
      <c r="O195" s="1"/>
      <c r="P195" s="10"/>
      <c r="Q195" s="1"/>
    </row>
    <row r="196" spans="3:17" x14ac:dyDescent="0.25">
      <c r="F196" s="3"/>
      <c r="G196" s="16"/>
      <c r="H196" s="16"/>
      <c r="I196" s="16"/>
      <c r="J196" s="16"/>
      <c r="K196" s="3"/>
      <c r="L196" s="3"/>
      <c r="M196" s="3"/>
      <c r="O196" s="1"/>
      <c r="P196" s="10"/>
      <c r="Q196" s="1"/>
    </row>
    <row r="197" spans="3:17" x14ac:dyDescent="0.25">
      <c r="C197" s="13"/>
      <c r="D197" s="13"/>
      <c r="F197" s="3"/>
      <c r="G197" s="16"/>
      <c r="H197" s="16"/>
      <c r="I197" s="16"/>
      <c r="J197" s="16"/>
      <c r="K197" s="3"/>
      <c r="L197" s="3"/>
      <c r="M197" s="3"/>
      <c r="O197" s="1"/>
      <c r="P197" s="10"/>
      <c r="Q197" s="1"/>
    </row>
    <row r="198" spans="3:17" x14ac:dyDescent="0.25">
      <c r="C198" s="13"/>
      <c r="D198" s="13"/>
      <c r="F198" s="3"/>
      <c r="G198" s="16"/>
      <c r="H198" s="16"/>
      <c r="I198" s="16"/>
      <c r="J198" s="16"/>
      <c r="K198" s="3"/>
      <c r="L198" s="3"/>
      <c r="M198" s="3"/>
      <c r="O198" s="1"/>
      <c r="P198" s="10"/>
      <c r="Q198" s="1"/>
    </row>
    <row r="199" spans="3:17" x14ac:dyDescent="0.25">
      <c r="F199" s="3"/>
      <c r="G199" s="16"/>
      <c r="H199" s="16"/>
      <c r="I199" s="16"/>
      <c r="J199" s="16"/>
      <c r="K199" s="3"/>
      <c r="L199" s="3"/>
      <c r="M199" s="3"/>
      <c r="O199" s="1"/>
      <c r="P199" s="10"/>
      <c r="Q199" s="1"/>
    </row>
    <row r="200" spans="3:17" x14ac:dyDescent="0.25">
      <c r="F200" s="3"/>
      <c r="G200" s="16"/>
      <c r="H200" s="16"/>
      <c r="I200" s="16"/>
      <c r="J200" s="16"/>
      <c r="K200" s="3"/>
      <c r="L200" s="3"/>
      <c r="M200" s="3"/>
      <c r="O200" s="1"/>
      <c r="P200" s="10"/>
      <c r="Q200" s="1"/>
    </row>
    <row r="201" spans="3:17" x14ac:dyDescent="0.25">
      <c r="F201" s="3"/>
      <c r="G201" s="16"/>
      <c r="H201" s="16"/>
      <c r="I201" s="16"/>
      <c r="J201" s="16"/>
      <c r="K201" s="3"/>
      <c r="L201" s="3"/>
      <c r="M201" s="3"/>
      <c r="O201" s="1"/>
      <c r="P201" s="10"/>
      <c r="Q201" s="1"/>
    </row>
    <row r="202" spans="3:17" x14ac:dyDescent="0.25">
      <c r="F202" s="3"/>
      <c r="G202" s="16"/>
      <c r="H202" s="16"/>
      <c r="I202" s="16"/>
      <c r="J202" s="16"/>
      <c r="K202" s="3"/>
      <c r="L202" s="3"/>
      <c r="M202" s="3"/>
      <c r="O202" s="1"/>
      <c r="P202" s="10"/>
      <c r="Q202" s="1"/>
    </row>
    <row r="203" spans="3:17" x14ac:dyDescent="0.25">
      <c r="C203" s="13"/>
      <c r="D203" s="13"/>
      <c r="F203" s="3"/>
      <c r="G203" s="16"/>
      <c r="H203" s="16"/>
      <c r="I203" s="16"/>
      <c r="J203" s="16"/>
      <c r="K203" s="3"/>
      <c r="L203" s="3"/>
      <c r="M203" s="3"/>
      <c r="O203" s="1"/>
      <c r="P203" s="10"/>
      <c r="Q203" s="1"/>
    </row>
    <row r="204" spans="3:17" x14ac:dyDescent="0.25">
      <c r="C204" s="13"/>
      <c r="D204" s="13"/>
      <c r="F204" s="3"/>
      <c r="G204" s="16"/>
      <c r="H204" s="16"/>
      <c r="I204" s="16"/>
      <c r="J204" s="16"/>
      <c r="K204" s="3"/>
      <c r="L204" s="3"/>
      <c r="M204" s="3"/>
      <c r="O204" s="1"/>
      <c r="P204" s="10"/>
      <c r="Q204" s="1"/>
    </row>
    <row r="205" spans="3:17" x14ac:dyDescent="0.25">
      <c r="F205" s="3"/>
      <c r="G205" s="16"/>
      <c r="H205" s="16"/>
      <c r="I205" s="16"/>
      <c r="J205" s="16"/>
      <c r="K205" s="3"/>
      <c r="L205" s="3"/>
      <c r="M205" s="3"/>
      <c r="O205" s="1"/>
      <c r="P205" s="10"/>
      <c r="Q205" s="1"/>
    </row>
    <row r="206" spans="3:17" x14ac:dyDescent="0.25">
      <c r="C206" s="13"/>
      <c r="D206" s="13"/>
      <c r="F206" s="3"/>
      <c r="G206" s="16"/>
      <c r="H206" s="16"/>
      <c r="I206" s="16"/>
      <c r="J206" s="16"/>
      <c r="K206" s="3"/>
      <c r="L206" s="3"/>
      <c r="M206" s="3"/>
      <c r="O206" s="1"/>
      <c r="P206" s="10"/>
      <c r="Q206" s="1"/>
    </row>
    <row r="207" spans="3:17" x14ac:dyDescent="0.25">
      <c r="F207" s="3"/>
      <c r="G207" s="16"/>
      <c r="H207" s="16"/>
      <c r="I207" s="16"/>
      <c r="J207" s="16"/>
      <c r="K207" s="3"/>
      <c r="L207" s="3"/>
      <c r="M207" s="3"/>
      <c r="O207" s="1"/>
      <c r="P207" s="10"/>
      <c r="Q207" s="1"/>
    </row>
    <row r="208" spans="3:17" x14ac:dyDescent="0.25">
      <c r="F208" s="3"/>
      <c r="G208" s="16"/>
      <c r="H208" s="16"/>
      <c r="I208" s="16"/>
      <c r="J208" s="16"/>
      <c r="K208" s="3"/>
      <c r="L208" s="3"/>
      <c r="M208" s="3"/>
      <c r="O208" s="1"/>
      <c r="P208" s="10"/>
      <c r="Q208" s="1"/>
    </row>
    <row r="209" spans="3:17" x14ac:dyDescent="0.25">
      <c r="C209" s="13"/>
      <c r="D209" s="13"/>
      <c r="F209" s="3"/>
      <c r="G209" s="16"/>
      <c r="H209" s="16"/>
      <c r="I209" s="16"/>
      <c r="J209" s="16"/>
      <c r="K209" s="3"/>
      <c r="L209" s="3"/>
      <c r="M209" s="3"/>
      <c r="O209" s="1"/>
      <c r="P209" s="10"/>
      <c r="Q209" s="1"/>
    </row>
    <row r="210" spans="3:17" x14ac:dyDescent="0.25">
      <c r="F210" s="3"/>
      <c r="G210" s="16"/>
      <c r="H210" s="16"/>
      <c r="I210" s="16"/>
      <c r="J210" s="16"/>
      <c r="K210" s="3"/>
      <c r="L210" s="3"/>
      <c r="M210" s="3"/>
      <c r="O210" s="1"/>
      <c r="P210" s="10"/>
      <c r="Q210" s="1"/>
    </row>
    <row r="211" spans="3:17" x14ac:dyDescent="0.25">
      <c r="C211" s="13"/>
      <c r="D211" s="13"/>
      <c r="F211" s="3"/>
      <c r="G211" s="16"/>
      <c r="H211" s="16"/>
      <c r="I211" s="16"/>
      <c r="J211" s="16"/>
      <c r="K211" s="3"/>
      <c r="L211" s="3"/>
      <c r="M211" s="3"/>
      <c r="O211" s="1"/>
      <c r="P211" s="10"/>
      <c r="Q211" s="1"/>
    </row>
    <row r="212" spans="3:17" x14ac:dyDescent="0.25">
      <c r="F212" s="3"/>
      <c r="G212" s="16"/>
      <c r="H212" s="16"/>
      <c r="I212" s="16"/>
      <c r="J212" s="16"/>
      <c r="K212" s="3"/>
      <c r="L212" s="3"/>
      <c r="M212" s="3"/>
      <c r="O212" s="1"/>
      <c r="P212" s="10"/>
      <c r="Q212" s="1"/>
    </row>
    <row r="213" spans="3:17" x14ac:dyDescent="0.25">
      <c r="J213" s="16"/>
      <c r="O213" s="1"/>
      <c r="P213" s="10"/>
      <c r="Q213" s="1"/>
    </row>
    <row r="220" spans="3:17" x14ac:dyDescent="0.25">
      <c r="C220" s="13"/>
      <c r="D220" s="13"/>
    </row>
    <row r="223" spans="3:17" x14ac:dyDescent="0.25">
      <c r="C223" s="13"/>
      <c r="D223" s="13"/>
    </row>
    <row r="224" spans="3:17" x14ac:dyDescent="0.25">
      <c r="C224" s="13"/>
      <c r="D224" s="13"/>
    </row>
    <row r="231" spans="3:4" x14ac:dyDescent="0.25">
      <c r="C231" s="13"/>
      <c r="D231" s="13"/>
    </row>
    <row r="232" spans="3:4" x14ac:dyDescent="0.25">
      <c r="C232" s="13"/>
      <c r="D232" s="13"/>
    </row>
    <row r="234" spans="3:4" x14ac:dyDescent="0.25">
      <c r="C234" s="13"/>
      <c r="D234" s="13"/>
    </row>
    <row r="238" spans="3:4" x14ac:dyDescent="0.25">
      <c r="C238" s="13"/>
      <c r="D238" s="13"/>
    </row>
    <row r="248" spans="3:4" x14ac:dyDescent="0.25">
      <c r="C248" s="7"/>
      <c r="D248" s="7"/>
    </row>
    <row r="250" spans="3:4" x14ac:dyDescent="0.25">
      <c r="C250" s="7"/>
      <c r="D250" s="7"/>
    </row>
    <row r="251" spans="3:4" x14ac:dyDescent="0.25">
      <c r="C251" s="13"/>
      <c r="D251" s="13"/>
    </row>
    <row r="252" spans="3:4" x14ac:dyDescent="0.25">
      <c r="C252" s="7"/>
      <c r="D252" s="7"/>
    </row>
    <row r="254" spans="3:4" x14ac:dyDescent="0.25">
      <c r="C254" s="7"/>
      <c r="D254" s="7"/>
    </row>
    <row r="256" spans="3:4" x14ac:dyDescent="0.25">
      <c r="C256" s="7"/>
      <c r="D256" s="7"/>
    </row>
    <row r="258" spans="3:17" x14ac:dyDescent="0.25">
      <c r="C258" s="7"/>
      <c r="D258" s="7"/>
    </row>
    <row r="259" spans="3:17" x14ac:dyDescent="0.25">
      <c r="F259" s="31"/>
      <c r="P259" s="17"/>
      <c r="Q259" s="17"/>
    </row>
  </sheetData>
  <sortState ref="B79:Q102">
    <sortCondition ref="O79:O102"/>
    <sortCondition ref="Q79:Q102"/>
  </sortState>
  <mergeCells count="26">
    <mergeCell ref="E12:G12"/>
    <mergeCell ref="E9:G9"/>
    <mergeCell ref="E14:G14"/>
    <mergeCell ref="E15:G15"/>
    <mergeCell ref="E13:G13"/>
    <mergeCell ref="A1:R1"/>
    <mergeCell ref="A2:R2"/>
    <mergeCell ref="H10:J10"/>
    <mergeCell ref="P8:Q8"/>
    <mergeCell ref="P9:Q9"/>
    <mergeCell ref="P10:Q10"/>
    <mergeCell ref="E8:G8"/>
    <mergeCell ref="E5:G5"/>
    <mergeCell ref="H5:J5"/>
    <mergeCell ref="H6:J6"/>
    <mergeCell ref="H7:J7"/>
    <mergeCell ref="H8:J8"/>
    <mergeCell ref="E10:G10"/>
    <mergeCell ref="E7:G7"/>
    <mergeCell ref="H16:J16"/>
    <mergeCell ref="H11:J11"/>
    <mergeCell ref="H12:J12"/>
    <mergeCell ref="H9:J9"/>
    <mergeCell ref="H14:J14"/>
    <mergeCell ref="H15:J15"/>
    <mergeCell ref="H13:J13"/>
  </mergeCells>
  <conditionalFormatting sqref="G57:K65 G42:K53 G79:K103 G106:K126">
    <cfRule type="cellIs" dxfId="142" priority="25" operator="equal">
      <formula>19</formula>
    </cfRule>
    <cfRule type="cellIs" dxfId="141" priority="26" operator="equal">
      <formula>18</formula>
    </cfRule>
    <cfRule type="cellIs" dxfId="140" priority="27" operator="between">
      <formula>25</formula>
      <formula>29</formula>
    </cfRule>
    <cfRule type="cellIs" dxfId="139" priority="28" operator="between">
      <formula>20</formula>
      <formula>24</formula>
    </cfRule>
  </conditionalFormatting>
  <conditionalFormatting sqref="G34:K38">
    <cfRule type="cellIs" dxfId="138" priority="21" operator="equal">
      <formula>19</formula>
    </cfRule>
    <cfRule type="cellIs" dxfId="137" priority="22" operator="equal">
      <formula>18</formula>
    </cfRule>
    <cfRule type="cellIs" dxfId="136" priority="23" operator="between">
      <formula>25</formula>
      <formula>29</formula>
    </cfRule>
    <cfRule type="cellIs" dxfId="135" priority="24" operator="between">
      <formula>20</formula>
      <formula>24</formula>
    </cfRule>
  </conditionalFormatting>
  <conditionalFormatting sqref="G69:K75">
    <cfRule type="cellIs" dxfId="134" priority="13" operator="equal">
      <formula>19</formula>
    </cfRule>
    <cfRule type="cellIs" dxfId="133" priority="14" operator="equal">
      <formula>18</formula>
    </cfRule>
    <cfRule type="cellIs" dxfId="132" priority="15" operator="between">
      <formula>25</formula>
      <formula>29</formula>
    </cfRule>
    <cfRule type="cellIs" dxfId="131" priority="16" operator="between">
      <formula>20</formula>
      <formula>24</formula>
    </cfRule>
  </conditionalFormatting>
  <conditionalFormatting sqref="G130:K130">
    <cfRule type="cellIs" dxfId="130" priority="1" operator="equal">
      <formula>19</formula>
    </cfRule>
    <cfRule type="cellIs" dxfId="129" priority="2" operator="equal">
      <formula>18</formula>
    </cfRule>
    <cfRule type="cellIs" dxfId="128" priority="3" operator="between">
      <formula>25</formula>
      <formula>29</formula>
    </cfRule>
    <cfRule type="cellIs" dxfId="127" priority="4" operator="between">
      <formula>20</formula>
      <formula>24</formula>
    </cfRule>
  </conditionalFormatting>
  <pageMargins left="0.59055118110236227" right="0.59055118110236227" top="0.59055118110236227" bottom="0.59055118110236227" header="0" footer="0"/>
  <pageSetup paperSize="9" scale="56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0"/>
  <sheetViews>
    <sheetView topLeftCell="A31" zoomScaleNormal="100" workbookViewId="0">
      <selection activeCell="M45" sqref="M45"/>
    </sheetView>
  </sheetViews>
  <sheetFormatPr baseColWidth="10" defaultRowHeight="15" x14ac:dyDescent="0.25"/>
  <cols>
    <col min="1" max="1" width="18.85546875" bestFit="1" customWidth="1"/>
    <col min="2" max="2" width="18" style="40" bestFit="1" customWidth="1"/>
    <col min="3" max="3" width="7.7109375" style="55" bestFit="1" customWidth="1"/>
    <col min="4" max="7" width="7.7109375" customWidth="1"/>
    <col min="8" max="8" width="7.7109375" style="40" customWidth="1"/>
    <col min="9" max="9" width="7.7109375" customWidth="1"/>
    <col min="10" max="10" width="7.28515625" bestFit="1" customWidth="1"/>
  </cols>
  <sheetData>
    <row r="2" spans="1:10" ht="23.25" x14ac:dyDescent="0.35">
      <c r="A2" s="82" t="s">
        <v>139</v>
      </c>
      <c r="B2" s="82"/>
      <c r="C2" s="82"/>
      <c r="D2" s="82"/>
      <c r="E2" s="82"/>
      <c r="F2" s="82"/>
      <c r="G2" s="82"/>
      <c r="H2" s="82"/>
      <c r="I2" s="82"/>
    </row>
    <row r="3" spans="1:10" ht="15.75" thickBot="1" x14ac:dyDescent="0.3"/>
    <row r="4" spans="1:10" ht="18.75" thickBot="1" x14ac:dyDescent="0.3">
      <c r="A4" s="84" t="s">
        <v>281</v>
      </c>
      <c r="B4" s="85"/>
      <c r="C4" s="85"/>
      <c r="D4" s="85"/>
      <c r="E4" s="85"/>
      <c r="F4" s="85"/>
      <c r="G4" s="85"/>
      <c r="H4" s="85"/>
      <c r="I4" s="86"/>
      <c r="J4" s="87" t="s">
        <v>20</v>
      </c>
    </row>
    <row r="5" spans="1:10" ht="18" x14ac:dyDescent="0.25">
      <c r="A5" s="22" t="str">
        <f>VLOOKUP($C5,Ergebnisliste!$B$1:$O$214,2,FALSE)</f>
        <v>Michna</v>
      </c>
      <c r="B5" s="22" t="str">
        <f>VLOOKUP($C5,Ergebnisliste!$B$1:$O$214,3,FALSE)</f>
        <v>Sigrid</v>
      </c>
      <c r="C5" s="56">
        <v>33337</v>
      </c>
      <c r="D5" s="2">
        <f>VLOOKUP($C5,Ergebnisliste!$B$1:$O$214,6,FALSE)</f>
        <v>24</v>
      </c>
      <c r="E5" s="2">
        <f>VLOOKUP($C5,Ergebnisliste!$B$1:$O$214,7,FALSE)</f>
        <v>20</v>
      </c>
      <c r="F5" s="2">
        <f>VLOOKUP($C5,Ergebnisliste!$B$1:$O$214,8,FALSE)</f>
        <v>30</v>
      </c>
      <c r="G5" s="2">
        <f>VLOOKUP($C5,Ergebnisliste!$B$1:$O$214,9,FALSE)</f>
        <v>23</v>
      </c>
      <c r="H5" s="2">
        <f>VLOOKUP($C5,Ergebnisliste!$B$1:$O$214,10,FALSE)</f>
        <v>23</v>
      </c>
      <c r="I5" s="35">
        <f>SUM(D5:H5)</f>
        <v>120</v>
      </c>
      <c r="J5" s="87"/>
    </row>
    <row r="6" spans="1:10" ht="18" x14ac:dyDescent="0.25">
      <c r="A6" s="22" t="str">
        <f>VLOOKUP($C6,Ergebnisliste!$B$1:$O$214,2,FALSE)</f>
        <v>Reinicke</v>
      </c>
      <c r="B6" s="22" t="str">
        <f>VLOOKUP($C6,Ergebnisliste!$B$1:$O$214,3,FALSE)</f>
        <v>Andrea</v>
      </c>
      <c r="C6" s="56">
        <v>44862</v>
      </c>
      <c r="D6" s="2">
        <f>VLOOKUP($C6,Ergebnisliste!$B$1:$O$214,6,FALSE)</f>
        <v>23</v>
      </c>
      <c r="E6" s="2">
        <f>VLOOKUP($C6,Ergebnisliste!$B$1:$O$214,7,FALSE)</f>
        <v>20</v>
      </c>
      <c r="F6" s="2">
        <f>VLOOKUP($C6,Ergebnisliste!$B$1:$O$214,8,FALSE)</f>
        <v>23</v>
      </c>
      <c r="G6" s="2">
        <f>VLOOKUP($C6,Ergebnisliste!$B$1:$O$214,9,FALSE)</f>
        <v>21</v>
      </c>
      <c r="H6" s="2">
        <f>VLOOKUP($C6,Ergebnisliste!$B$1:$O$214,10,FALSE)</f>
        <v>20</v>
      </c>
      <c r="I6" s="36">
        <f>SUM(D6:H6)</f>
        <v>107</v>
      </c>
      <c r="J6" s="87"/>
    </row>
    <row r="7" spans="1:10" ht="18" x14ac:dyDescent="0.25">
      <c r="A7" s="22" t="str">
        <f>VLOOKUP($C7,Ergebnisliste!$B$1:$O$214,2,FALSE)</f>
        <v>Schulz</v>
      </c>
      <c r="B7" s="22" t="str">
        <f>VLOOKUP($C7,Ergebnisliste!$B$1:$O$214,3,FALSE)</f>
        <v>Hans-Jürgen</v>
      </c>
      <c r="C7" s="56">
        <v>45666</v>
      </c>
      <c r="D7" s="2">
        <f>VLOOKUP($C7,Ergebnisliste!$B$1:$O$214,6,FALSE)</f>
        <v>29</v>
      </c>
      <c r="E7" s="2">
        <f>VLOOKUP($C7,Ergebnisliste!$B$1:$O$214,7,FALSE)</f>
        <v>20</v>
      </c>
      <c r="F7" s="2">
        <f>VLOOKUP($C7,Ergebnisliste!$B$1:$O$214,8,FALSE)</f>
        <v>25</v>
      </c>
      <c r="G7" s="2">
        <f>VLOOKUP($C7,Ergebnisliste!$B$1:$O$214,9,FALSE)</f>
        <v>24</v>
      </c>
      <c r="H7" s="2">
        <f>VLOOKUP($C7,Ergebnisliste!$B$1:$O$214,10,FALSE)</f>
        <v>23</v>
      </c>
      <c r="I7" s="36">
        <f>SUM(D7:H7)</f>
        <v>121</v>
      </c>
      <c r="J7" s="87"/>
    </row>
    <row r="8" spans="1:10" ht="18.75" thickBot="1" x14ac:dyDescent="0.3">
      <c r="A8" s="22" t="str">
        <f>VLOOKUP($C8,Ergebnisliste!$B$1:$O$214,2,FALSE)</f>
        <v>Somnitz</v>
      </c>
      <c r="B8" s="22" t="str">
        <f>VLOOKUP($C8,Ergebnisliste!$B$1:$O$214,3,FALSE)</f>
        <v>Christian</v>
      </c>
      <c r="C8" s="56">
        <v>49260</v>
      </c>
      <c r="D8" s="2">
        <f>VLOOKUP($C8,Ergebnisliste!$B$1:$O$214,6,FALSE)</f>
        <v>21</v>
      </c>
      <c r="E8" s="2">
        <f>VLOOKUP($C8,Ergebnisliste!$B$1:$O$214,7,FALSE)</f>
        <v>24</v>
      </c>
      <c r="F8" s="2">
        <f>VLOOKUP($C8,Ergebnisliste!$B$1:$O$214,8,FALSE)</f>
        <v>22</v>
      </c>
      <c r="G8" s="2">
        <f>VLOOKUP($C8,Ergebnisliste!$B$1:$O$214,9,FALSE)</f>
        <v>22</v>
      </c>
      <c r="H8" s="2">
        <f>VLOOKUP($C8,Ergebnisliste!$B$1:$O$214,10,FALSE)</f>
        <v>22</v>
      </c>
      <c r="I8" s="36">
        <f>SUM(D8:H8)</f>
        <v>111</v>
      </c>
      <c r="J8" s="87"/>
    </row>
    <row r="9" spans="1:10" ht="16.5" thickBot="1" x14ac:dyDescent="0.3">
      <c r="A9" s="40"/>
      <c r="D9" s="37">
        <f t="shared" ref="D9:I9" si="0">SUM(D5:D8)</f>
        <v>97</v>
      </c>
      <c r="E9" s="38">
        <f t="shared" si="0"/>
        <v>84</v>
      </c>
      <c r="F9" s="38">
        <f t="shared" si="0"/>
        <v>100</v>
      </c>
      <c r="G9" s="38">
        <f t="shared" si="0"/>
        <v>90</v>
      </c>
      <c r="H9" s="38">
        <f t="shared" si="0"/>
        <v>88</v>
      </c>
      <c r="I9" s="39">
        <f t="shared" si="0"/>
        <v>459</v>
      </c>
      <c r="J9" s="87"/>
    </row>
    <row r="10" spans="1:10" ht="15.75" thickBot="1" x14ac:dyDescent="0.3"/>
    <row r="11" spans="1:10" ht="18.75" thickBot="1" x14ac:dyDescent="0.3">
      <c r="A11" s="84" t="s">
        <v>282</v>
      </c>
      <c r="B11" s="85"/>
      <c r="C11" s="85"/>
      <c r="D11" s="85"/>
      <c r="E11" s="85"/>
      <c r="F11" s="85"/>
      <c r="G11" s="85"/>
      <c r="H11" s="85"/>
      <c r="I11" s="86"/>
      <c r="J11" s="87" t="s">
        <v>22</v>
      </c>
    </row>
    <row r="12" spans="1:10" ht="18" x14ac:dyDescent="0.25">
      <c r="A12" s="22" t="str">
        <f>VLOOKUP($C12,Ergebnisliste!$B$1:$O$214,2,FALSE)</f>
        <v>Ehm</v>
      </c>
      <c r="B12" s="22" t="str">
        <f>VLOOKUP($C12,Ergebnisliste!$B$1:$O$214,3,FALSE)</f>
        <v>Marion</v>
      </c>
      <c r="C12" s="56">
        <v>46898</v>
      </c>
      <c r="D12" s="2">
        <f>VLOOKUP($C12,Ergebnisliste!$B$1:$O$214,6,FALSE)</f>
        <v>22</v>
      </c>
      <c r="E12" s="2">
        <f>VLOOKUP($C12,Ergebnisliste!$B$1:$O$214,7,FALSE)</f>
        <v>21</v>
      </c>
      <c r="F12" s="2">
        <f>VLOOKUP($C12,Ergebnisliste!$B$1:$O$214,8,FALSE)</f>
        <v>23</v>
      </c>
      <c r="G12" s="2">
        <f>VLOOKUP($C12,Ergebnisliste!$B$1:$O$214,9,FALSE)</f>
        <v>25</v>
      </c>
      <c r="H12" s="2">
        <f>VLOOKUP($C12,Ergebnisliste!$B$1:$O$214,10,FALSE)</f>
        <v>20</v>
      </c>
      <c r="I12" s="35">
        <f>SUM(D12:H12)</f>
        <v>111</v>
      </c>
      <c r="J12" s="87"/>
    </row>
    <row r="13" spans="1:10" ht="18" x14ac:dyDescent="0.25">
      <c r="A13" s="22" t="str">
        <f>VLOOKUP($C13,Ergebnisliste!$B$1:$O$214,2,FALSE)</f>
        <v>Lindenberg</v>
      </c>
      <c r="B13" s="22" t="str">
        <f>VLOOKUP($C13,Ergebnisliste!$B$1:$O$214,3,FALSE)</f>
        <v>Mareike</v>
      </c>
      <c r="C13" s="56">
        <v>40203</v>
      </c>
      <c r="D13" s="2">
        <f>VLOOKUP($C13,Ergebnisliste!$B$1:$O$214,6,FALSE)</f>
        <v>25</v>
      </c>
      <c r="E13" s="2">
        <f>VLOOKUP($C13,Ergebnisliste!$B$1:$O$214,7,FALSE)</f>
        <v>25</v>
      </c>
      <c r="F13" s="2">
        <f>VLOOKUP($C13,Ergebnisliste!$B$1:$O$214,8,FALSE)</f>
        <v>23</v>
      </c>
      <c r="G13" s="2">
        <f>VLOOKUP($C13,Ergebnisliste!$B$1:$O$214,9,FALSE)</f>
        <v>21</v>
      </c>
      <c r="H13" s="2">
        <f>VLOOKUP($C13,Ergebnisliste!$B$1:$O$214,10,FALSE)</f>
        <v>22</v>
      </c>
      <c r="I13" s="36">
        <f>SUM(D13:H13)</f>
        <v>116</v>
      </c>
      <c r="J13" s="87"/>
    </row>
    <row r="14" spans="1:10" ht="18" x14ac:dyDescent="0.25">
      <c r="A14" s="22" t="str">
        <f>VLOOKUP($C14,Ergebnisliste!$B$1:$O$214,2,FALSE)</f>
        <v>Jahrmärker</v>
      </c>
      <c r="B14" s="22" t="str">
        <f>VLOOKUP($C14,Ergebnisliste!$B$1:$O$214,3,FALSE)</f>
        <v>Uta</v>
      </c>
      <c r="C14" s="56">
        <v>44499</v>
      </c>
      <c r="D14" s="2">
        <f>VLOOKUP($C14,Ergebnisliste!$B$1:$O$214,6,FALSE)</f>
        <v>24</v>
      </c>
      <c r="E14" s="2">
        <f>VLOOKUP($C14,Ergebnisliste!$B$1:$O$214,7,FALSE)</f>
        <v>23</v>
      </c>
      <c r="F14" s="2">
        <f>VLOOKUP($C14,Ergebnisliste!$B$1:$O$214,8,FALSE)</f>
        <v>25</v>
      </c>
      <c r="G14" s="2">
        <f>VLOOKUP($C14,Ergebnisliste!$B$1:$O$214,9,FALSE)</f>
        <v>20</v>
      </c>
      <c r="H14" s="2">
        <f>VLOOKUP($C14,Ergebnisliste!$B$1:$O$214,10,FALSE)</f>
        <v>29</v>
      </c>
      <c r="I14" s="36">
        <f>SUM(D14:H14)</f>
        <v>121</v>
      </c>
      <c r="J14" s="87"/>
    </row>
    <row r="15" spans="1:10" ht="18.75" thickBot="1" x14ac:dyDescent="0.3">
      <c r="A15" s="22" t="str">
        <f>VLOOKUP($C15,Ergebnisliste!$B$1:$O$214,2,FALSE)</f>
        <v>Krause</v>
      </c>
      <c r="B15" s="22" t="str">
        <f>VLOOKUP($C15,Ergebnisliste!$B$1:$O$214,3,FALSE)</f>
        <v>Dirk</v>
      </c>
      <c r="C15" s="56">
        <v>48931</v>
      </c>
      <c r="D15" s="2">
        <f>VLOOKUP($C15,Ergebnisliste!$B$1:$O$214,6,FALSE)</f>
        <v>21</v>
      </c>
      <c r="E15" s="2">
        <f>VLOOKUP($C15,Ergebnisliste!$B$1:$O$214,7,FALSE)</f>
        <v>30</v>
      </c>
      <c r="F15" s="2">
        <f>VLOOKUP($C15,Ergebnisliste!$B$1:$O$214,8,FALSE)</f>
        <v>25</v>
      </c>
      <c r="G15" s="2">
        <f>VLOOKUP($C15,Ergebnisliste!$B$1:$O$214,9,FALSE)</f>
        <v>20</v>
      </c>
      <c r="H15" s="2">
        <f>VLOOKUP($C15,Ergebnisliste!$B$1:$O$214,10,FALSE)</f>
        <v>21</v>
      </c>
      <c r="I15" s="36">
        <f>SUM(D15:H15)</f>
        <v>117</v>
      </c>
      <c r="J15" s="87"/>
    </row>
    <row r="16" spans="1:10" ht="16.5" thickBot="1" x14ac:dyDescent="0.3">
      <c r="A16" s="40"/>
      <c r="D16" s="37">
        <f t="shared" ref="D16:I16" si="1">SUM(D12:D15)</f>
        <v>92</v>
      </c>
      <c r="E16" s="38">
        <f t="shared" si="1"/>
        <v>99</v>
      </c>
      <c r="F16" s="38">
        <f t="shared" si="1"/>
        <v>96</v>
      </c>
      <c r="G16" s="38">
        <f t="shared" si="1"/>
        <v>86</v>
      </c>
      <c r="H16" s="38">
        <f t="shared" si="1"/>
        <v>92</v>
      </c>
      <c r="I16" s="39">
        <f t="shared" si="1"/>
        <v>465</v>
      </c>
      <c r="J16" s="87"/>
    </row>
    <row r="17" spans="1:10" ht="15.75" thickBot="1" x14ac:dyDescent="0.3"/>
    <row r="18" spans="1:10" ht="18.75" thickBot="1" x14ac:dyDescent="0.3">
      <c r="A18" s="84" t="s">
        <v>279</v>
      </c>
      <c r="B18" s="85"/>
      <c r="C18" s="85"/>
      <c r="D18" s="85"/>
      <c r="E18" s="85"/>
      <c r="F18" s="85"/>
      <c r="G18" s="85"/>
      <c r="H18" s="85"/>
      <c r="I18" s="86"/>
      <c r="J18" s="87" t="s">
        <v>23</v>
      </c>
    </row>
    <row r="19" spans="1:10" ht="18" x14ac:dyDescent="0.25">
      <c r="A19" s="22" t="str">
        <f>VLOOKUP($C19,Ergebnisliste!$B$1:$O$214,2,FALSE)</f>
        <v>Hackenberg</v>
      </c>
      <c r="B19" s="22" t="str">
        <f>VLOOKUP($C19,Ergebnisliste!$B$1:$O$214,3,FALSE)</f>
        <v>Willi</v>
      </c>
      <c r="C19" s="56">
        <v>37079</v>
      </c>
      <c r="D19" s="2">
        <f>VLOOKUP($C19,Ergebnisliste!$B$1:$O$214,6,FALSE)</f>
        <v>26</v>
      </c>
      <c r="E19" s="2">
        <f>VLOOKUP($C19,Ergebnisliste!$B$1:$O$214,7,FALSE)</f>
        <v>26</v>
      </c>
      <c r="F19" s="2">
        <f>VLOOKUP($C19,Ergebnisliste!$B$1:$O$214,8,FALSE)</f>
        <v>23</v>
      </c>
      <c r="G19" s="2">
        <f>VLOOKUP($C19,Ergebnisliste!$B$1:$O$214,9,FALSE)</f>
        <v>25</v>
      </c>
      <c r="H19" s="2">
        <f>VLOOKUP($C19,Ergebnisliste!$B$1:$O$214,10,FALSE)</f>
        <v>29</v>
      </c>
      <c r="I19" s="35">
        <f>SUM(D19:H19)</f>
        <v>129</v>
      </c>
      <c r="J19" s="87"/>
    </row>
    <row r="20" spans="1:10" ht="18" x14ac:dyDescent="0.25">
      <c r="A20" s="22" t="str">
        <f>VLOOKUP($C20,Ergebnisliste!$B$1:$O$214,2,FALSE)</f>
        <v>Hackenberg</v>
      </c>
      <c r="B20" s="22" t="str">
        <f>VLOOKUP($C20,Ergebnisliste!$B$1:$O$214,3,FALSE)</f>
        <v>Günter</v>
      </c>
      <c r="C20" s="56">
        <v>37074</v>
      </c>
      <c r="D20" s="2">
        <f>VLOOKUP($C20,Ergebnisliste!$B$1:$O$214,6,FALSE)</f>
        <v>28</v>
      </c>
      <c r="E20" s="2">
        <f>VLOOKUP($C20,Ergebnisliste!$B$1:$O$214,7,FALSE)</f>
        <v>22</v>
      </c>
      <c r="F20" s="2">
        <f>VLOOKUP($C20,Ergebnisliste!$B$1:$O$214,8,FALSE)</f>
        <v>26</v>
      </c>
      <c r="G20" s="2">
        <f>VLOOKUP($C20,Ergebnisliste!$B$1:$O$214,9,FALSE)</f>
        <v>27</v>
      </c>
      <c r="H20" s="2">
        <f>VLOOKUP($C20,Ergebnisliste!$B$1:$O$214,10,FALSE)</f>
        <v>23</v>
      </c>
      <c r="I20" s="36">
        <f>SUM(D20:H20)</f>
        <v>126</v>
      </c>
      <c r="J20" s="87"/>
    </row>
    <row r="21" spans="1:10" ht="18" x14ac:dyDescent="0.25">
      <c r="A21" s="22" t="str">
        <f>VLOOKUP($C21,Ergebnisliste!$B$1:$O$214,2,FALSE)</f>
        <v>Fischer</v>
      </c>
      <c r="B21" s="22" t="str">
        <f>VLOOKUP($C21,Ergebnisliste!$B$1:$O$214,3,FALSE)</f>
        <v>Marcus</v>
      </c>
      <c r="C21" s="56">
        <v>43587</v>
      </c>
      <c r="D21" s="2">
        <f>VLOOKUP($C21,Ergebnisliste!$B$1:$O$214,6,FALSE)</f>
        <v>23</v>
      </c>
      <c r="E21" s="2">
        <f>VLOOKUP($C21,Ergebnisliste!$B$1:$O$214,7,FALSE)</f>
        <v>23</v>
      </c>
      <c r="F21" s="2">
        <f>VLOOKUP($C21,Ergebnisliste!$B$1:$O$214,8,FALSE)</f>
        <v>23</v>
      </c>
      <c r="G21" s="2">
        <f>VLOOKUP($C21,Ergebnisliste!$B$1:$O$214,9,FALSE)</f>
        <v>22</v>
      </c>
      <c r="H21" s="2">
        <f>VLOOKUP($C21,Ergebnisliste!$B$1:$O$214,10,FALSE)</f>
        <v>22</v>
      </c>
      <c r="I21" s="36">
        <f>SUM(D21:H21)</f>
        <v>113</v>
      </c>
      <c r="J21" s="87"/>
    </row>
    <row r="22" spans="1:10" ht="18.75" thickBot="1" x14ac:dyDescent="0.3">
      <c r="A22" s="22" t="str">
        <f>VLOOKUP($C22,Ergebnisliste!$B$1:$O$214,2,FALSE)</f>
        <v>Freßmann</v>
      </c>
      <c r="B22" s="22" t="str">
        <f>VLOOKUP($C22,Ergebnisliste!$B$1:$O$214,3,FALSE)</f>
        <v>Rebecca</v>
      </c>
      <c r="C22" s="56">
        <v>37980</v>
      </c>
      <c r="D22" s="2">
        <f>VLOOKUP($C22,Ergebnisliste!$B$1:$O$214,6,FALSE)</f>
        <v>28</v>
      </c>
      <c r="E22" s="2">
        <f>VLOOKUP($C22,Ergebnisliste!$B$1:$O$214,7,FALSE)</f>
        <v>24</v>
      </c>
      <c r="F22" s="2">
        <f>VLOOKUP($C22,Ergebnisliste!$B$1:$O$214,8,FALSE)</f>
        <v>25</v>
      </c>
      <c r="G22" s="2">
        <f>VLOOKUP($C22,Ergebnisliste!$B$1:$O$214,9,FALSE)</f>
        <v>25</v>
      </c>
      <c r="H22" s="2">
        <f>VLOOKUP($C22,Ergebnisliste!$B$1:$O$214,10,FALSE)</f>
        <v>28</v>
      </c>
      <c r="I22" s="36">
        <f>SUM(D22:H22)</f>
        <v>130</v>
      </c>
      <c r="J22" s="87"/>
    </row>
    <row r="23" spans="1:10" ht="16.5" thickBot="1" x14ac:dyDescent="0.3">
      <c r="A23" s="40"/>
      <c r="D23" s="37">
        <f t="shared" ref="D23:I23" si="2">SUM(D19:D22)</f>
        <v>105</v>
      </c>
      <c r="E23" s="38">
        <f t="shared" si="2"/>
        <v>95</v>
      </c>
      <c r="F23" s="38">
        <f t="shared" si="2"/>
        <v>97</v>
      </c>
      <c r="G23" s="38">
        <f t="shared" si="2"/>
        <v>99</v>
      </c>
      <c r="H23" s="38">
        <f t="shared" si="2"/>
        <v>102</v>
      </c>
      <c r="I23" s="39">
        <f t="shared" si="2"/>
        <v>498</v>
      </c>
      <c r="J23" s="87"/>
    </row>
    <row r="24" spans="1:10" ht="15.75" thickBot="1" x14ac:dyDescent="0.3">
      <c r="J24" s="40"/>
    </row>
    <row r="25" spans="1:10" ht="18.75" thickBot="1" x14ac:dyDescent="0.3">
      <c r="A25" s="84" t="s">
        <v>280</v>
      </c>
      <c r="B25" s="85"/>
      <c r="C25" s="85"/>
      <c r="D25" s="85"/>
      <c r="E25" s="85"/>
      <c r="F25" s="85"/>
      <c r="G25" s="85"/>
      <c r="H25" s="85"/>
      <c r="I25" s="86"/>
      <c r="J25" s="87" t="s">
        <v>24</v>
      </c>
    </row>
    <row r="26" spans="1:10" ht="18" x14ac:dyDescent="0.25">
      <c r="A26" s="22" t="str">
        <f>VLOOKUP($C26,Ergebnisliste!$B$1:$O$214,2,FALSE)</f>
        <v>Lorenz</v>
      </c>
      <c r="B26" s="22" t="str">
        <f>VLOOKUP($C26,Ergebnisliste!$B$1:$O$214,3,FALSE)</f>
        <v>Uwe</v>
      </c>
      <c r="C26" s="56">
        <v>33338</v>
      </c>
      <c r="D26" s="2">
        <f>VLOOKUP($C26,Ergebnisliste!$B$1:$O$214,6,FALSE)</f>
        <v>24</v>
      </c>
      <c r="E26" s="2">
        <f>VLOOKUP($C26,Ergebnisliste!$B$1:$O$214,7,FALSE)</f>
        <v>26</v>
      </c>
      <c r="F26" s="2">
        <f>VLOOKUP($C26,Ergebnisliste!$B$1:$O$214,8,FALSE)</f>
        <v>31</v>
      </c>
      <c r="G26" s="2">
        <f>VLOOKUP($C26,Ergebnisliste!$B$1:$O$214,9,FALSE)</f>
        <v>22</v>
      </c>
      <c r="H26" s="2">
        <f>VLOOKUP($C26,Ergebnisliste!$B$1:$O$214,10,FALSE)</f>
        <v>30</v>
      </c>
      <c r="I26" s="35">
        <f>SUM(D26:H26)</f>
        <v>133</v>
      </c>
      <c r="J26" s="87"/>
    </row>
    <row r="27" spans="1:10" ht="18" x14ac:dyDescent="0.25">
      <c r="A27" s="22" t="str">
        <f>VLOOKUP($C27,Ergebnisliste!$B$1:$O$214,2,FALSE)</f>
        <v xml:space="preserve">Müller </v>
      </c>
      <c r="B27" s="22" t="str">
        <f>VLOOKUP($C27,Ergebnisliste!$B$1:$O$214,3,FALSE)</f>
        <v>Wolfgang</v>
      </c>
      <c r="C27" s="56">
        <v>18367</v>
      </c>
      <c r="D27" s="2">
        <f>VLOOKUP($C27,Ergebnisliste!$B$1:$O$214,6,FALSE)</f>
        <v>25</v>
      </c>
      <c r="E27" s="2">
        <f>VLOOKUP($C27,Ergebnisliste!$B$1:$O$214,7,FALSE)</f>
        <v>25</v>
      </c>
      <c r="F27" s="2">
        <f>VLOOKUP($C27,Ergebnisliste!$B$1:$O$214,8,FALSE)</f>
        <v>23</v>
      </c>
      <c r="G27" s="2">
        <f>VLOOKUP($C27,Ergebnisliste!$B$1:$O$214,9,FALSE)</f>
        <v>24</v>
      </c>
      <c r="H27" s="2">
        <f>VLOOKUP($C27,Ergebnisliste!$B$1:$O$214,10,FALSE)</f>
        <v>22</v>
      </c>
      <c r="I27" s="36">
        <f>SUM(D27:H27)</f>
        <v>119</v>
      </c>
      <c r="J27" s="87"/>
    </row>
    <row r="28" spans="1:10" ht="18" x14ac:dyDescent="0.25">
      <c r="A28" s="22" t="str">
        <f>VLOOKUP($C28,Ergebnisliste!$B$1:$O$214,2,FALSE)</f>
        <v>Reinicke</v>
      </c>
      <c r="B28" s="22" t="str">
        <f>VLOOKUP($C28,Ergebnisliste!$B$1:$O$214,3,FALSE)</f>
        <v>Michael</v>
      </c>
      <c r="C28" s="56">
        <v>42690</v>
      </c>
      <c r="D28" s="2">
        <f>VLOOKUP($C28,Ergebnisliste!$B$1:$O$214,6,FALSE)</f>
        <v>23</v>
      </c>
      <c r="E28" s="2">
        <f>VLOOKUP($C28,Ergebnisliste!$B$1:$O$214,7,FALSE)</f>
        <v>22</v>
      </c>
      <c r="F28" s="2">
        <f>VLOOKUP($C28,Ergebnisliste!$B$1:$O$214,8,FALSE)</f>
        <v>31</v>
      </c>
      <c r="G28" s="2">
        <f>VLOOKUP($C28,Ergebnisliste!$B$1:$O$214,9,FALSE)</f>
        <v>29</v>
      </c>
      <c r="H28" s="2">
        <f>VLOOKUP($C28,Ergebnisliste!$B$1:$O$214,10,FALSE)</f>
        <v>28</v>
      </c>
      <c r="I28" s="36">
        <f>SUM(D28:H28)</f>
        <v>133</v>
      </c>
      <c r="J28" s="87"/>
    </row>
    <row r="29" spans="1:10" ht="18.75" thickBot="1" x14ac:dyDescent="0.3">
      <c r="A29" s="22" t="str">
        <f>VLOOKUP($C29,Ergebnisliste!$B$1:$O$214,2,FALSE)</f>
        <v>Severloh</v>
      </c>
      <c r="B29" s="22" t="str">
        <f>VLOOKUP($C29,Ergebnisliste!$B$1:$O$214,3,FALSE)</f>
        <v>Jenifer</v>
      </c>
      <c r="C29" s="56">
        <v>1612</v>
      </c>
      <c r="D29" s="2">
        <f>VLOOKUP($C29,Ergebnisliste!$B$1:$O$214,6,FALSE)</f>
        <v>27</v>
      </c>
      <c r="E29" s="2">
        <f>VLOOKUP($C29,Ergebnisliste!$B$1:$O$214,7,FALSE)</f>
        <v>24</v>
      </c>
      <c r="F29" s="2">
        <f>VLOOKUP($C29,Ergebnisliste!$B$1:$O$214,8,FALSE)</f>
        <v>23</v>
      </c>
      <c r="G29" s="2">
        <f>VLOOKUP($C29,Ergebnisliste!$B$1:$O$214,9,FALSE)</f>
        <v>24</v>
      </c>
      <c r="H29" s="2">
        <f>VLOOKUP($C29,Ergebnisliste!$B$1:$O$214,10,FALSE)</f>
        <v>23</v>
      </c>
      <c r="I29" s="36">
        <f>SUM(D29:H29)</f>
        <v>121</v>
      </c>
      <c r="J29" s="87"/>
    </row>
    <row r="30" spans="1:10" ht="16.5" thickBot="1" x14ac:dyDescent="0.3">
      <c r="A30" s="40"/>
      <c r="D30" s="37">
        <f t="shared" ref="D30:I30" si="3">SUM(D26:D29)</f>
        <v>99</v>
      </c>
      <c r="E30" s="38">
        <f t="shared" si="3"/>
        <v>97</v>
      </c>
      <c r="F30" s="38">
        <f t="shared" si="3"/>
        <v>108</v>
      </c>
      <c r="G30" s="38">
        <f t="shared" si="3"/>
        <v>99</v>
      </c>
      <c r="H30" s="38">
        <f t="shared" si="3"/>
        <v>103</v>
      </c>
      <c r="I30" s="39">
        <f t="shared" si="3"/>
        <v>506</v>
      </c>
      <c r="J30" s="87"/>
    </row>
    <row r="31" spans="1:10" ht="15.75" thickBot="1" x14ac:dyDescent="0.3"/>
    <row r="32" spans="1:10" ht="18.75" thickBot="1" x14ac:dyDescent="0.3">
      <c r="A32" s="84" t="s">
        <v>91</v>
      </c>
      <c r="B32" s="85"/>
      <c r="C32" s="85"/>
      <c r="D32" s="85"/>
      <c r="E32" s="85"/>
      <c r="F32" s="85"/>
      <c r="G32" s="85"/>
      <c r="H32" s="85"/>
      <c r="I32" s="86"/>
      <c r="J32" s="87" t="s">
        <v>25</v>
      </c>
    </row>
    <row r="33" spans="1:10" ht="18" x14ac:dyDescent="0.25">
      <c r="A33" s="22" t="str">
        <f>VLOOKUP($C33,Ergebnisliste!$B$1:$O$214,2,FALSE)</f>
        <v>Bock</v>
      </c>
      <c r="B33" s="22" t="str">
        <f>VLOOKUP($C33,Ergebnisliste!$B$1:$O$214,3,FALSE)</f>
        <v>Jens</v>
      </c>
      <c r="C33" s="56">
        <v>43555</v>
      </c>
      <c r="D33" s="2">
        <f>VLOOKUP($C33,Ergebnisliste!$B$1:$O$214,6,FALSE)</f>
        <v>25</v>
      </c>
      <c r="E33" s="2">
        <f>VLOOKUP($C33,Ergebnisliste!$B$1:$O$214,7,FALSE)</f>
        <v>25</v>
      </c>
      <c r="F33" s="2">
        <f>VLOOKUP($C33,Ergebnisliste!$B$1:$O$214,8,FALSE)</f>
        <v>23</v>
      </c>
      <c r="G33" s="2">
        <f>VLOOKUP($C33,Ergebnisliste!$B$1:$O$214,9,FALSE)</f>
        <v>27</v>
      </c>
      <c r="H33" s="2">
        <f>VLOOKUP($C33,Ergebnisliste!$B$1:$O$214,10,FALSE)</f>
        <v>28</v>
      </c>
      <c r="I33" s="35">
        <f>SUM(D33:H33)</f>
        <v>128</v>
      </c>
      <c r="J33" s="87"/>
    </row>
    <row r="34" spans="1:10" ht="18" x14ac:dyDescent="0.25">
      <c r="A34" s="22" t="str">
        <f>VLOOKUP($C34,Ergebnisliste!$B$1:$O$214,2,FALSE)</f>
        <v>Dahrendorf</v>
      </c>
      <c r="B34" s="22" t="str">
        <f>VLOOKUP($C34,Ergebnisliste!$B$1:$O$214,3,FALSE)</f>
        <v>Matthias</v>
      </c>
      <c r="C34" s="56">
        <v>66399</v>
      </c>
      <c r="D34" s="2">
        <f>VLOOKUP($C34,Ergebnisliste!$B$1:$O$214,6,FALSE)</f>
        <v>29</v>
      </c>
      <c r="E34" s="2">
        <f>VLOOKUP($C34,Ergebnisliste!$B$1:$O$214,7,FALSE)</f>
        <v>23</v>
      </c>
      <c r="F34" s="2">
        <f>VLOOKUP($C34,Ergebnisliste!$B$1:$O$214,8,FALSE)</f>
        <v>22</v>
      </c>
      <c r="G34" s="2">
        <f>VLOOKUP($C34,Ergebnisliste!$B$1:$O$214,9,FALSE)</f>
        <v>21</v>
      </c>
      <c r="H34" s="2">
        <f>VLOOKUP($C34,Ergebnisliste!$B$1:$O$214,10,FALSE)</f>
        <v>24</v>
      </c>
      <c r="I34" s="36">
        <f>SUM(D34:H34)</f>
        <v>119</v>
      </c>
      <c r="J34" s="87"/>
    </row>
    <row r="35" spans="1:10" ht="18" x14ac:dyDescent="0.25">
      <c r="A35" s="22" t="str">
        <f>VLOOKUP($C35,Ergebnisliste!$B$1:$O$214,2,FALSE)</f>
        <v>Polat</v>
      </c>
      <c r="B35" s="22" t="str">
        <f>VLOOKUP($C35,Ergebnisliste!$B$1:$O$214,3,FALSE)</f>
        <v>Necdet</v>
      </c>
      <c r="C35" s="56">
        <v>6076</v>
      </c>
      <c r="D35" s="2">
        <f>VLOOKUP($C35,Ergebnisliste!$B$1:$O$214,6,FALSE)</f>
        <v>26</v>
      </c>
      <c r="E35" s="2">
        <f>VLOOKUP($C35,Ergebnisliste!$B$1:$O$214,7,FALSE)</f>
        <v>32</v>
      </c>
      <c r="F35" s="2">
        <f>VLOOKUP($C35,Ergebnisliste!$B$1:$O$214,8,FALSE)</f>
        <v>30</v>
      </c>
      <c r="G35" s="2">
        <f>VLOOKUP($C35,Ergebnisliste!$B$1:$O$214,9,FALSE)</f>
        <v>26</v>
      </c>
      <c r="H35" s="2">
        <f>VLOOKUP($C35,Ergebnisliste!$B$1:$O$214,10,FALSE)</f>
        <v>24</v>
      </c>
      <c r="I35" s="36">
        <f>SUM(D35:H35)</f>
        <v>138</v>
      </c>
      <c r="J35" s="87"/>
    </row>
    <row r="36" spans="1:10" ht="18.75" thickBot="1" x14ac:dyDescent="0.3">
      <c r="A36" s="22" t="str">
        <f>VLOOKUP($C36,Ergebnisliste!$B$1:$O$214,2,FALSE)</f>
        <v>Dahrendorf</v>
      </c>
      <c r="B36" s="22" t="str">
        <f>VLOOKUP($C36,Ergebnisliste!$B$1:$O$214,3,FALSE)</f>
        <v>Petra</v>
      </c>
      <c r="C36" s="56">
        <v>66398</v>
      </c>
      <c r="D36" s="2">
        <f>VLOOKUP($C36,Ergebnisliste!$B$1:$O$214,6,FALSE)</f>
        <v>25</v>
      </c>
      <c r="E36" s="2">
        <f>VLOOKUP($C36,Ergebnisliste!$B$1:$O$214,7,FALSE)</f>
        <v>31</v>
      </c>
      <c r="F36" s="2">
        <f>VLOOKUP($C36,Ergebnisliste!$B$1:$O$214,8,FALSE)</f>
        <v>28</v>
      </c>
      <c r="G36" s="2">
        <f>VLOOKUP($C36,Ergebnisliste!$B$1:$O$214,9,FALSE)</f>
        <v>26</v>
      </c>
      <c r="H36" s="2">
        <f>VLOOKUP($C36,Ergebnisliste!$B$1:$O$214,10,FALSE)</f>
        <v>27</v>
      </c>
      <c r="I36" s="36">
        <f>SUM(D36:H36)</f>
        <v>137</v>
      </c>
      <c r="J36" s="87"/>
    </row>
    <row r="37" spans="1:10" ht="16.5" thickBot="1" x14ac:dyDescent="0.3">
      <c r="D37" s="37">
        <f t="shared" ref="D37:I37" si="4">SUM(D33:D36)</f>
        <v>105</v>
      </c>
      <c r="E37" s="38">
        <f t="shared" si="4"/>
        <v>111</v>
      </c>
      <c r="F37" s="38">
        <f t="shared" si="4"/>
        <v>103</v>
      </c>
      <c r="G37" s="38">
        <f t="shared" si="4"/>
        <v>100</v>
      </c>
      <c r="H37" s="38">
        <f t="shared" si="4"/>
        <v>103</v>
      </c>
      <c r="I37" s="39">
        <f t="shared" si="4"/>
        <v>522</v>
      </c>
      <c r="J37" s="87"/>
    </row>
    <row r="38" spans="1:10" ht="15.75" thickBot="1" x14ac:dyDescent="0.3">
      <c r="J38" s="40"/>
    </row>
    <row r="39" spans="1:10" ht="18.75" thickBot="1" x14ac:dyDescent="0.3">
      <c r="A39" s="84" t="s">
        <v>283</v>
      </c>
      <c r="B39" s="85"/>
      <c r="C39" s="85"/>
      <c r="D39" s="85"/>
      <c r="E39" s="85"/>
      <c r="F39" s="85"/>
      <c r="G39" s="85"/>
      <c r="H39" s="85"/>
      <c r="I39" s="86"/>
      <c r="J39" s="87" t="s">
        <v>26</v>
      </c>
    </row>
    <row r="40" spans="1:10" ht="18" x14ac:dyDescent="0.25">
      <c r="A40" s="22" t="str">
        <f>VLOOKUP($C40,Ergebnisliste!$B$1:$O$214,2,FALSE)</f>
        <v>Pahl</v>
      </c>
      <c r="B40" s="22" t="str">
        <f>VLOOKUP($C40,Ergebnisliste!$B$1:$O$214,3,FALSE)</f>
        <v>Heinz</v>
      </c>
      <c r="C40" s="56">
        <v>61978</v>
      </c>
      <c r="D40" s="2">
        <f>VLOOKUP($C40,Ergebnisliste!$B$1:$O$214,6,FALSE)</f>
        <v>33</v>
      </c>
      <c r="E40" s="2">
        <f>VLOOKUP($C40,Ergebnisliste!$B$1:$O$214,7,FALSE)</f>
        <v>27</v>
      </c>
      <c r="F40" s="2">
        <f>VLOOKUP($C40,Ergebnisliste!$B$1:$O$214,8,FALSE)</f>
        <v>26</v>
      </c>
      <c r="G40" s="2">
        <f>VLOOKUP($C40,Ergebnisliste!$B$1:$O$214,9,FALSE)</f>
        <v>32</v>
      </c>
      <c r="H40" s="2">
        <f>VLOOKUP($C40,Ergebnisliste!$B$1:$O$214,10,FALSE)</f>
        <v>24</v>
      </c>
      <c r="I40" s="35">
        <f>SUM(D40:H40)</f>
        <v>142</v>
      </c>
      <c r="J40" s="87"/>
    </row>
    <row r="41" spans="1:10" ht="18" x14ac:dyDescent="0.25">
      <c r="A41" s="22" t="str">
        <f>VLOOKUP($C41,Ergebnisliste!$B$1:$O$214,2,FALSE)</f>
        <v>Pahl</v>
      </c>
      <c r="B41" s="22" t="str">
        <f>VLOOKUP($C41,Ergebnisliste!$B$1:$O$214,3,FALSE)</f>
        <v>Gabi</v>
      </c>
      <c r="C41" s="56">
        <v>28473</v>
      </c>
      <c r="D41" s="2">
        <f>VLOOKUP($C41,Ergebnisliste!$B$1:$O$214,6,FALSE)</f>
        <v>37</v>
      </c>
      <c r="E41" s="2">
        <f>VLOOKUP($C41,Ergebnisliste!$B$1:$O$214,7,FALSE)</f>
        <v>29</v>
      </c>
      <c r="F41" s="2">
        <f>VLOOKUP($C41,Ergebnisliste!$B$1:$O$214,8,FALSE)</f>
        <v>28</v>
      </c>
      <c r="G41" s="2">
        <f>VLOOKUP($C41,Ergebnisliste!$B$1:$O$214,9,FALSE)</f>
        <v>31</v>
      </c>
      <c r="H41" s="2">
        <f>VLOOKUP($C41,Ergebnisliste!$B$1:$O$214,10,FALSE)</f>
        <v>35</v>
      </c>
      <c r="I41" s="36">
        <f>SUM(D41:H41)</f>
        <v>160</v>
      </c>
      <c r="J41" s="87"/>
    </row>
    <row r="42" spans="1:10" ht="18" x14ac:dyDescent="0.25">
      <c r="A42" s="22" t="str">
        <f>VLOOKUP($C42,Ergebnisliste!$B$1:$O$214,2,FALSE)</f>
        <v>Cieslik</v>
      </c>
      <c r="B42" s="22" t="str">
        <f>VLOOKUP($C42,Ergebnisliste!$B$1:$O$214,3,FALSE)</f>
        <v>Edmund</v>
      </c>
      <c r="C42" s="56">
        <v>66086</v>
      </c>
      <c r="D42" s="2">
        <f>VLOOKUP($C42,Ergebnisliste!$B$1:$O$214,6,FALSE)</f>
        <v>21</v>
      </c>
      <c r="E42" s="2">
        <f>VLOOKUP($C42,Ergebnisliste!$B$1:$O$214,7,FALSE)</f>
        <v>29</v>
      </c>
      <c r="F42" s="2">
        <f>VLOOKUP($C42,Ergebnisliste!$B$1:$O$214,8,FALSE)</f>
        <v>28</v>
      </c>
      <c r="G42" s="2">
        <f>VLOOKUP($C42,Ergebnisliste!$B$1:$O$214,9,FALSE)</f>
        <v>23</v>
      </c>
      <c r="H42" s="2">
        <f>VLOOKUP($C42,Ergebnisliste!$B$1:$O$214,10,FALSE)</f>
        <v>23</v>
      </c>
      <c r="I42" s="36">
        <f>SUM(D42:H42)</f>
        <v>124</v>
      </c>
      <c r="J42" s="87"/>
    </row>
    <row r="43" spans="1:10" ht="18.75" thickBot="1" x14ac:dyDescent="0.3">
      <c r="A43" s="22" t="str">
        <f>VLOOKUP($C43,Ergebnisliste!$B$1:$O$214,2,FALSE)</f>
        <v>Schindler</v>
      </c>
      <c r="B43" s="22" t="str">
        <f>VLOOKUP($C43,Ergebnisliste!$B$1:$O$214,3,FALSE)</f>
        <v>Ralf</v>
      </c>
      <c r="C43" s="56">
        <v>29859</v>
      </c>
      <c r="D43" s="2">
        <f>VLOOKUP($C43,Ergebnisliste!$B$1:$O$214,6,FALSE)</f>
        <v>24</v>
      </c>
      <c r="E43" s="2">
        <f>VLOOKUP($C43,Ergebnisliste!$B$1:$O$214,7,FALSE)</f>
        <v>24</v>
      </c>
      <c r="F43" s="2">
        <f>VLOOKUP($C43,Ergebnisliste!$B$1:$O$214,8,FALSE)</f>
        <v>21</v>
      </c>
      <c r="G43" s="2">
        <f>VLOOKUP($C43,Ergebnisliste!$B$1:$O$214,9,FALSE)</f>
        <v>35</v>
      </c>
      <c r="H43" s="2">
        <f>VLOOKUP($C43,Ergebnisliste!$B$1:$O$214,10,FALSE)</f>
        <v>33</v>
      </c>
      <c r="I43" s="36">
        <f>SUM(D43:H43)</f>
        <v>137</v>
      </c>
      <c r="J43" s="87"/>
    </row>
    <row r="44" spans="1:10" ht="16.5" thickBot="1" x14ac:dyDescent="0.3">
      <c r="A44" s="40"/>
      <c r="D44" s="37">
        <f t="shared" ref="D44:I44" si="5">SUM(D40:D43)</f>
        <v>115</v>
      </c>
      <c r="E44" s="38">
        <f t="shared" si="5"/>
        <v>109</v>
      </c>
      <c r="F44" s="38">
        <f t="shared" si="5"/>
        <v>103</v>
      </c>
      <c r="G44" s="38">
        <f t="shared" si="5"/>
        <v>121</v>
      </c>
      <c r="H44" s="38">
        <f t="shared" si="5"/>
        <v>115</v>
      </c>
      <c r="I44" s="39">
        <f t="shared" si="5"/>
        <v>563</v>
      </c>
      <c r="J44" s="87"/>
    </row>
    <row r="45" spans="1:10" ht="15.75" thickBot="1" x14ac:dyDescent="0.3"/>
    <row r="46" spans="1:10" ht="18.75" thickBot="1" x14ac:dyDescent="0.3">
      <c r="A46" s="84" t="s">
        <v>284</v>
      </c>
      <c r="B46" s="85"/>
      <c r="C46" s="85"/>
      <c r="D46" s="85"/>
      <c r="E46" s="85"/>
      <c r="F46" s="85"/>
      <c r="G46" s="85"/>
      <c r="H46" s="85"/>
      <c r="I46" s="86"/>
      <c r="J46" s="87" t="s">
        <v>27</v>
      </c>
    </row>
    <row r="47" spans="1:10" ht="18" x14ac:dyDescent="0.25">
      <c r="A47" s="22" t="str">
        <f>VLOOKUP($C47,Ergebnisliste!$B$1:$O$214,2,FALSE)</f>
        <v>Neumann</v>
      </c>
      <c r="B47" s="22" t="str">
        <f>VLOOKUP($C47,Ergebnisliste!$B$1:$O$214,3,FALSE)</f>
        <v>Sabine</v>
      </c>
      <c r="C47" s="56">
        <v>65576</v>
      </c>
      <c r="D47" s="2">
        <f>VLOOKUP($C47,Ergebnisliste!$B$1:$O$214,6,FALSE)</f>
        <v>25</v>
      </c>
      <c r="E47" s="2">
        <f>VLOOKUP($C47,Ergebnisliste!$B$1:$O$214,7,FALSE)</f>
        <v>27</v>
      </c>
      <c r="F47" s="2">
        <f>VLOOKUP($C47,Ergebnisliste!$B$1:$O$214,8,FALSE)</f>
        <v>31</v>
      </c>
      <c r="G47" s="2">
        <f>VLOOKUP($C47,Ergebnisliste!$B$1:$O$214,9,FALSE)</f>
        <v>30</v>
      </c>
      <c r="H47" s="2">
        <f>VLOOKUP($C47,Ergebnisliste!$B$1:$O$214,10,FALSE)</f>
        <v>30</v>
      </c>
      <c r="I47" s="35">
        <f>SUM(D47:H47)</f>
        <v>143</v>
      </c>
      <c r="J47" s="87"/>
    </row>
    <row r="48" spans="1:10" ht="18" x14ac:dyDescent="0.25">
      <c r="A48" s="22" t="str">
        <f>VLOOKUP($C48,Ergebnisliste!$B$1:$O$214,2,FALSE)</f>
        <v>Koslowski</v>
      </c>
      <c r="B48" s="22" t="str">
        <f>VLOOKUP($C48,Ergebnisliste!$B$1:$O$214,3,FALSE)</f>
        <v>Hans</v>
      </c>
      <c r="C48" s="56">
        <v>61974</v>
      </c>
      <c r="D48" s="2">
        <f>VLOOKUP($C48,Ergebnisliste!$B$1:$O$214,6,FALSE)</f>
        <v>23</v>
      </c>
      <c r="E48" s="2">
        <f>VLOOKUP($C48,Ergebnisliste!$B$1:$O$214,7,FALSE)</f>
        <v>38</v>
      </c>
      <c r="F48" s="2">
        <f>VLOOKUP($C48,Ergebnisliste!$B$1:$O$214,8,FALSE)</f>
        <v>25</v>
      </c>
      <c r="G48" s="2">
        <f>VLOOKUP($C48,Ergebnisliste!$B$1:$O$214,9,FALSE)</f>
        <v>28</v>
      </c>
      <c r="H48" s="2">
        <f>VLOOKUP($C48,Ergebnisliste!$B$1:$O$214,10,FALSE)</f>
        <v>32</v>
      </c>
      <c r="I48" s="36">
        <f>SUM(D48:H48)</f>
        <v>146</v>
      </c>
      <c r="J48" s="87"/>
    </row>
    <row r="49" spans="1:10" ht="18" x14ac:dyDescent="0.25">
      <c r="A49" s="22" t="str">
        <f>VLOOKUP($C49,Ergebnisliste!$B$1:$O$214,2,FALSE)</f>
        <v>Rotermund</v>
      </c>
      <c r="B49" s="22" t="str">
        <f>VLOOKUP($C49,Ergebnisliste!$B$1:$O$214,3,FALSE)</f>
        <v>Marie Sophie</v>
      </c>
      <c r="C49" s="56">
        <v>66952</v>
      </c>
      <c r="D49" s="2">
        <f>VLOOKUP($C49,Ergebnisliste!$B$1:$O$214,6,FALSE)</f>
        <v>29</v>
      </c>
      <c r="E49" s="2">
        <f>VLOOKUP($C49,Ergebnisliste!$B$1:$O$214,7,FALSE)</f>
        <v>28</v>
      </c>
      <c r="F49" s="2">
        <f>VLOOKUP($C49,Ergebnisliste!$B$1:$O$214,8,FALSE)</f>
        <v>26</v>
      </c>
      <c r="G49" s="2">
        <f>VLOOKUP($C49,Ergebnisliste!$B$1:$O$214,9,FALSE)</f>
        <v>32</v>
      </c>
      <c r="H49" s="2">
        <f>VLOOKUP($C49,Ergebnisliste!$B$1:$O$214,10,FALSE)</f>
        <v>28</v>
      </c>
      <c r="I49" s="36">
        <f>SUM(D49:H49)</f>
        <v>143</v>
      </c>
      <c r="J49" s="87"/>
    </row>
    <row r="50" spans="1:10" ht="18.75" thickBot="1" x14ac:dyDescent="0.3">
      <c r="A50" s="22" t="str">
        <f>VLOOKUP($C50,Ergebnisliste!$B$1:$O$214,2,FALSE)</f>
        <v>Wodok</v>
      </c>
      <c r="B50" s="22" t="str">
        <f>VLOOKUP($C50,Ergebnisliste!$B$1:$O$214,3,FALSE)</f>
        <v>Joachim</v>
      </c>
      <c r="C50" s="56">
        <v>37964</v>
      </c>
      <c r="D50" s="2">
        <f>VLOOKUP($C50,Ergebnisliste!$B$1:$O$214,6,FALSE)</f>
        <v>29</v>
      </c>
      <c r="E50" s="2">
        <f>VLOOKUP($C50,Ergebnisliste!$B$1:$O$214,7,FALSE)</f>
        <v>31</v>
      </c>
      <c r="F50" s="2">
        <f>VLOOKUP($C50,Ergebnisliste!$B$1:$O$214,8,FALSE)</f>
        <v>23</v>
      </c>
      <c r="G50" s="2">
        <f>VLOOKUP($C50,Ergebnisliste!$B$1:$O$214,9,FALSE)</f>
        <v>31</v>
      </c>
      <c r="H50" s="2">
        <f>VLOOKUP($C50,Ergebnisliste!$B$1:$O$214,10,FALSE)</f>
        <v>27</v>
      </c>
      <c r="I50" s="36">
        <f>SUM(D50:H50)</f>
        <v>141</v>
      </c>
      <c r="J50" s="87"/>
    </row>
    <row r="51" spans="1:10" ht="16.5" thickBot="1" x14ac:dyDescent="0.3">
      <c r="A51" s="40"/>
      <c r="D51" s="37">
        <f t="shared" ref="D51:I51" si="6">SUM(D47:D50)</f>
        <v>106</v>
      </c>
      <c r="E51" s="38">
        <f t="shared" si="6"/>
        <v>124</v>
      </c>
      <c r="F51" s="38">
        <f t="shared" si="6"/>
        <v>105</v>
      </c>
      <c r="G51" s="38">
        <f t="shared" si="6"/>
        <v>121</v>
      </c>
      <c r="H51" s="38">
        <f t="shared" si="6"/>
        <v>117</v>
      </c>
      <c r="I51" s="39">
        <f t="shared" si="6"/>
        <v>573</v>
      </c>
      <c r="J51" s="87"/>
    </row>
    <row r="52" spans="1:10" x14ac:dyDescent="0.25">
      <c r="A52" s="40"/>
      <c r="D52" s="40"/>
      <c r="E52" s="40"/>
      <c r="F52" s="40"/>
      <c r="G52" s="40"/>
      <c r="I52" s="40"/>
      <c r="J52" s="40"/>
    </row>
    <row r="53" spans="1:10" s="46" customFormat="1" ht="15" customHeight="1" x14ac:dyDescent="0.25"/>
    <row r="54" spans="1:10" s="46" customFormat="1" ht="15" customHeight="1" x14ac:dyDescent="0.25"/>
    <row r="55" spans="1:10" s="46" customFormat="1" ht="15" customHeight="1" x14ac:dyDescent="0.25"/>
    <row r="56" spans="1:10" s="46" customFormat="1" ht="15" customHeight="1" x14ac:dyDescent="0.25"/>
    <row r="57" spans="1:10" s="46" customFormat="1" ht="15" customHeight="1" x14ac:dyDescent="0.25"/>
    <row r="58" spans="1:10" s="46" customFormat="1" ht="18" x14ac:dyDescent="0.25">
      <c r="A58" s="22"/>
      <c r="B58" s="22"/>
      <c r="C58" s="56"/>
      <c r="D58" s="2"/>
      <c r="E58" s="2"/>
      <c r="F58" s="2"/>
      <c r="G58" s="2"/>
      <c r="H58" s="2"/>
      <c r="I58" s="45"/>
    </row>
    <row r="59" spans="1:10" s="46" customFormat="1" ht="18" x14ac:dyDescent="0.25">
      <c r="A59" s="22"/>
      <c r="B59" s="22"/>
      <c r="C59" s="56"/>
      <c r="D59" s="2"/>
      <c r="E59" s="2"/>
      <c r="F59" s="2"/>
      <c r="G59" s="2"/>
      <c r="H59" s="2"/>
      <c r="I59" s="45"/>
    </row>
    <row r="60" spans="1:10" s="46" customFormat="1" ht="18" x14ac:dyDescent="0.25">
      <c r="A60" s="22"/>
      <c r="B60" s="22"/>
      <c r="C60" s="56"/>
      <c r="D60" s="2"/>
      <c r="E60" s="2"/>
      <c r="F60" s="2"/>
      <c r="G60" s="2"/>
      <c r="H60" s="2"/>
      <c r="I60" s="45"/>
    </row>
    <row r="61" spans="1:10" s="46" customFormat="1" ht="18" x14ac:dyDescent="0.25">
      <c r="A61" s="83"/>
      <c r="B61" s="83"/>
      <c r="C61" s="83"/>
      <c r="D61" s="83"/>
      <c r="E61" s="83"/>
      <c r="F61" s="83"/>
      <c r="G61" s="83"/>
      <c r="H61" s="83"/>
      <c r="I61" s="83"/>
    </row>
    <row r="62" spans="1:10" s="46" customFormat="1" ht="18" x14ac:dyDescent="0.25">
      <c r="A62" s="22"/>
      <c r="B62" s="22"/>
      <c r="C62" s="56"/>
      <c r="D62" s="2"/>
      <c r="E62" s="2"/>
      <c r="F62" s="2"/>
      <c r="G62" s="2"/>
      <c r="H62" s="2"/>
      <c r="I62" s="45"/>
    </row>
    <row r="63" spans="1:10" s="46" customFormat="1" ht="18" x14ac:dyDescent="0.25">
      <c r="A63" s="88"/>
      <c r="B63" s="88"/>
      <c r="C63" s="88"/>
      <c r="D63" s="88"/>
      <c r="E63" s="88"/>
      <c r="F63" s="88"/>
      <c r="G63" s="88"/>
      <c r="H63" s="88"/>
      <c r="I63" s="88"/>
      <c r="J63" s="89"/>
    </row>
    <row r="64" spans="1:10" s="46" customFormat="1" ht="18" x14ac:dyDescent="0.25">
      <c r="A64" s="22"/>
      <c r="B64" s="22"/>
      <c r="C64" s="57"/>
      <c r="D64" s="2"/>
      <c r="E64" s="2"/>
      <c r="F64" s="2"/>
      <c r="G64" s="2"/>
      <c r="H64" s="2"/>
      <c r="I64" s="45"/>
      <c r="J64" s="89"/>
    </row>
    <row r="65" spans="1:10" s="46" customFormat="1" ht="18" x14ac:dyDescent="0.25">
      <c r="A65" s="22"/>
      <c r="B65" s="22"/>
      <c r="C65" s="57"/>
      <c r="D65" s="2"/>
      <c r="E65" s="2"/>
      <c r="F65" s="2"/>
      <c r="G65" s="2"/>
      <c r="H65" s="2"/>
      <c r="I65" s="45"/>
      <c r="J65" s="89"/>
    </row>
    <row r="66" spans="1:10" s="46" customFormat="1" ht="18" x14ac:dyDescent="0.25">
      <c r="A66" s="22"/>
      <c r="B66" s="22"/>
      <c r="C66" s="57"/>
      <c r="D66" s="2"/>
      <c r="E66" s="2"/>
      <c r="F66" s="2"/>
      <c r="G66" s="2"/>
      <c r="H66" s="2"/>
      <c r="I66" s="45"/>
      <c r="J66" s="89"/>
    </row>
    <row r="67" spans="1:10" s="46" customFormat="1" ht="15.75" x14ac:dyDescent="0.25">
      <c r="C67" s="58"/>
      <c r="D67" s="2"/>
      <c r="E67" s="2"/>
      <c r="F67" s="2"/>
      <c r="G67" s="2"/>
      <c r="H67" s="2"/>
      <c r="I67" s="45"/>
      <c r="J67" s="89"/>
    </row>
    <row r="68" spans="1:10" s="46" customFormat="1" ht="18" x14ac:dyDescent="0.25">
      <c r="A68" s="22"/>
      <c r="B68" s="22"/>
      <c r="C68" s="56"/>
      <c r="D68" s="2"/>
      <c r="E68" s="2"/>
      <c r="F68" s="2"/>
      <c r="G68" s="2"/>
      <c r="H68" s="2"/>
      <c r="I68" s="45"/>
    </row>
    <row r="69" spans="1:10" s="46" customFormat="1" ht="18" x14ac:dyDescent="0.25">
      <c r="A69" s="22"/>
      <c r="B69" s="22"/>
      <c r="C69" s="57"/>
      <c r="D69" s="2"/>
      <c r="E69" s="2"/>
      <c r="F69" s="2"/>
      <c r="G69" s="2"/>
      <c r="H69" s="2"/>
      <c r="I69" s="45"/>
    </row>
    <row r="70" spans="1:10" s="46" customFormat="1" ht="15.75" x14ac:dyDescent="0.25">
      <c r="C70" s="58"/>
      <c r="D70" s="2"/>
      <c r="E70" s="2"/>
      <c r="F70" s="2"/>
      <c r="G70" s="2"/>
      <c r="H70" s="2"/>
      <c r="I70" s="45"/>
    </row>
    <row r="71" spans="1:10" s="46" customFormat="1" x14ac:dyDescent="0.25">
      <c r="C71" s="58"/>
    </row>
    <row r="72" spans="1:10" x14ac:dyDescent="0.25">
      <c r="A72" s="46"/>
      <c r="B72" s="46"/>
      <c r="C72" s="58"/>
      <c r="D72" s="46"/>
      <c r="E72" s="46"/>
      <c r="F72" s="46"/>
      <c r="G72" s="46"/>
      <c r="H72" s="46"/>
      <c r="I72" s="46"/>
    </row>
    <row r="73" spans="1:10" ht="18" x14ac:dyDescent="0.25">
      <c r="A73" s="88"/>
      <c r="B73" s="88"/>
      <c r="C73" s="88"/>
      <c r="D73" s="88"/>
      <c r="E73" s="88"/>
      <c r="F73" s="88"/>
      <c r="G73" s="88"/>
      <c r="H73" s="88"/>
      <c r="I73" s="88"/>
    </row>
    <row r="74" spans="1:10" ht="18" x14ac:dyDescent="0.25">
      <c r="A74" s="22"/>
      <c r="B74" s="22"/>
      <c r="C74" s="57"/>
      <c r="D74" s="2"/>
      <c r="E74" s="2"/>
      <c r="F74" s="2"/>
      <c r="G74" s="2"/>
      <c r="H74" s="2"/>
      <c r="I74" s="45"/>
    </row>
    <row r="75" spans="1:10" ht="18" x14ac:dyDescent="0.25">
      <c r="A75" s="22"/>
      <c r="B75" s="22"/>
      <c r="C75" s="56"/>
      <c r="D75" s="2"/>
      <c r="E75" s="2"/>
      <c r="F75" s="2"/>
      <c r="G75" s="2"/>
      <c r="H75" s="2"/>
      <c r="I75" s="45"/>
    </row>
    <row r="76" spans="1:10" ht="18" x14ac:dyDescent="0.25">
      <c r="A76" s="22"/>
      <c r="B76" s="22"/>
      <c r="C76" s="56"/>
      <c r="D76" s="2"/>
      <c r="E76" s="2"/>
      <c r="F76" s="2"/>
      <c r="G76" s="2"/>
      <c r="H76" s="2"/>
      <c r="I76" s="45"/>
    </row>
    <row r="77" spans="1:10" ht="18" x14ac:dyDescent="0.25">
      <c r="A77" s="22"/>
      <c r="B77" s="22"/>
      <c r="C77" s="57"/>
      <c r="D77" s="2"/>
      <c r="E77" s="2"/>
      <c r="F77" s="2"/>
      <c r="G77" s="2"/>
      <c r="H77" s="2"/>
      <c r="I77" s="45"/>
    </row>
    <row r="78" spans="1:10" ht="15.75" x14ac:dyDescent="0.25">
      <c r="A78" s="46"/>
      <c r="B78" s="46"/>
      <c r="C78" s="58"/>
      <c r="D78" s="2"/>
      <c r="E78" s="2"/>
      <c r="F78" s="2"/>
      <c r="G78" s="2"/>
      <c r="H78" s="2"/>
      <c r="I78" s="45"/>
    </row>
    <row r="79" spans="1:10" x14ac:dyDescent="0.25">
      <c r="A79" s="46"/>
      <c r="B79" s="46"/>
      <c r="C79" s="58"/>
      <c r="D79" s="46"/>
      <c r="E79" s="46"/>
      <c r="F79" s="46"/>
      <c r="G79" s="46"/>
      <c r="H79" s="46"/>
      <c r="I79" s="46"/>
    </row>
    <row r="80" spans="1:10" x14ac:dyDescent="0.25">
      <c r="A80" s="46"/>
      <c r="B80" s="46"/>
      <c r="C80" s="58"/>
      <c r="D80" s="46"/>
      <c r="E80" s="46"/>
      <c r="F80" s="46"/>
      <c r="G80" s="46"/>
      <c r="H80" s="46"/>
      <c r="I80" s="46"/>
    </row>
    <row r="81" spans="1:9" ht="18" x14ac:dyDescent="0.25">
      <c r="A81" s="88"/>
      <c r="B81" s="88"/>
      <c r="C81" s="88"/>
      <c r="D81" s="88"/>
      <c r="E81" s="88"/>
      <c r="F81" s="88"/>
      <c r="G81" s="88"/>
      <c r="H81" s="88"/>
      <c r="I81" s="88"/>
    </row>
    <row r="82" spans="1:9" ht="18" x14ac:dyDescent="0.25">
      <c r="A82" s="22"/>
      <c r="B82" s="22"/>
      <c r="C82" s="57"/>
      <c r="D82" s="2"/>
      <c r="E82" s="2"/>
      <c r="F82" s="2"/>
      <c r="G82" s="2"/>
      <c r="H82" s="2"/>
      <c r="I82" s="45"/>
    </row>
    <row r="83" spans="1:9" ht="18" x14ac:dyDescent="0.25">
      <c r="A83" s="22"/>
      <c r="B83" s="22"/>
      <c r="C83" s="56"/>
      <c r="D83" s="2"/>
      <c r="E83" s="2"/>
      <c r="F83" s="2"/>
      <c r="G83" s="2"/>
      <c r="H83" s="2"/>
      <c r="I83" s="45"/>
    </row>
    <row r="84" spans="1:9" ht="18" x14ac:dyDescent="0.25">
      <c r="A84" s="22"/>
      <c r="B84" s="22"/>
      <c r="C84" s="56"/>
      <c r="D84" s="2"/>
      <c r="E84" s="2"/>
      <c r="F84" s="2"/>
      <c r="G84" s="2"/>
      <c r="H84" s="2"/>
      <c r="I84" s="45"/>
    </row>
    <row r="85" spans="1:9" ht="18" x14ac:dyDescent="0.25">
      <c r="A85" s="22"/>
      <c r="B85" s="22"/>
      <c r="C85" s="57"/>
      <c r="D85" s="2"/>
      <c r="E85" s="2"/>
      <c r="F85" s="2"/>
      <c r="G85" s="2"/>
      <c r="H85" s="2"/>
      <c r="I85" s="45"/>
    </row>
    <row r="86" spans="1:9" ht="15.75" x14ac:dyDescent="0.25">
      <c r="A86" s="46"/>
      <c r="B86" s="46"/>
      <c r="C86" s="58"/>
      <c r="D86" s="2"/>
      <c r="E86" s="2"/>
      <c r="F86" s="2"/>
      <c r="G86" s="2"/>
      <c r="H86" s="2"/>
      <c r="I86" s="45"/>
    </row>
    <row r="87" spans="1:9" x14ac:dyDescent="0.25">
      <c r="A87" s="46"/>
      <c r="B87" s="46"/>
      <c r="C87" s="58"/>
      <c r="D87" s="46"/>
      <c r="E87" s="46"/>
      <c r="F87" s="46"/>
      <c r="G87" s="46"/>
      <c r="H87" s="46"/>
      <c r="I87" s="46"/>
    </row>
    <row r="88" spans="1:9" x14ac:dyDescent="0.25">
      <c r="A88" s="46"/>
      <c r="B88" s="46"/>
      <c r="C88" s="58"/>
      <c r="D88" s="46"/>
      <c r="E88" s="46"/>
      <c r="F88" s="46"/>
      <c r="G88" s="46"/>
      <c r="H88" s="46"/>
      <c r="I88" s="46"/>
    </row>
    <row r="89" spans="1:9" ht="18" x14ac:dyDescent="0.25">
      <c r="A89" s="88"/>
      <c r="B89" s="88"/>
      <c r="C89" s="88"/>
      <c r="D89" s="88"/>
      <c r="E89" s="88"/>
      <c r="F89" s="88"/>
      <c r="G89" s="88"/>
      <c r="H89" s="88"/>
      <c r="I89" s="88"/>
    </row>
    <row r="90" spans="1:9" ht="18" x14ac:dyDescent="0.25">
      <c r="A90" s="22"/>
      <c r="B90" s="22"/>
      <c r="C90" s="57"/>
      <c r="D90" s="2"/>
      <c r="E90" s="2"/>
      <c r="F90" s="2"/>
      <c r="G90" s="2"/>
      <c r="H90" s="2"/>
      <c r="I90" s="45"/>
    </row>
    <row r="91" spans="1:9" ht="18" x14ac:dyDescent="0.25">
      <c r="A91" s="22"/>
      <c r="B91" s="22"/>
      <c r="C91" s="56"/>
      <c r="D91" s="2"/>
      <c r="E91" s="2"/>
      <c r="F91" s="2"/>
      <c r="G91" s="2"/>
      <c r="H91" s="2"/>
      <c r="I91" s="45"/>
    </row>
    <row r="92" spans="1:9" ht="18" x14ac:dyDescent="0.25">
      <c r="A92" s="22"/>
      <c r="B92" s="22"/>
      <c r="C92" s="56"/>
      <c r="D92" s="2"/>
      <c r="E92" s="2"/>
      <c r="F92" s="2"/>
      <c r="G92" s="2"/>
      <c r="H92" s="2"/>
      <c r="I92" s="45"/>
    </row>
    <row r="93" spans="1:9" ht="18" x14ac:dyDescent="0.25">
      <c r="A93" s="22"/>
      <c r="B93" s="22"/>
      <c r="C93" s="57"/>
      <c r="D93" s="2"/>
      <c r="E93" s="2"/>
      <c r="F93" s="2"/>
      <c r="G93" s="2"/>
      <c r="H93" s="2"/>
      <c r="I93" s="45"/>
    </row>
    <row r="94" spans="1:9" ht="15.75" x14ac:dyDescent="0.25">
      <c r="A94" s="46"/>
      <c r="B94" s="46"/>
      <c r="C94" s="58"/>
      <c r="D94" s="2"/>
      <c r="E94" s="2"/>
      <c r="F94" s="2"/>
      <c r="G94" s="2"/>
      <c r="H94" s="2"/>
      <c r="I94" s="45"/>
    </row>
    <row r="95" spans="1:9" x14ac:dyDescent="0.25">
      <c r="A95" s="46"/>
      <c r="B95" s="46"/>
      <c r="C95" s="58"/>
      <c r="D95" s="46"/>
      <c r="E95" s="46"/>
      <c r="F95" s="46"/>
      <c r="G95" s="46"/>
      <c r="H95" s="46"/>
      <c r="I95" s="46"/>
    </row>
    <row r="96" spans="1:9" x14ac:dyDescent="0.25">
      <c r="A96" s="46"/>
      <c r="B96" s="46"/>
      <c r="C96" s="58"/>
      <c r="D96" s="46"/>
      <c r="E96" s="46"/>
      <c r="F96" s="46"/>
      <c r="G96" s="46"/>
      <c r="H96" s="46"/>
      <c r="I96" s="46"/>
    </row>
    <row r="97" spans="1:9" x14ac:dyDescent="0.25">
      <c r="A97" s="46"/>
      <c r="B97" s="46"/>
      <c r="C97" s="58"/>
      <c r="D97" s="46"/>
      <c r="E97" s="46"/>
      <c r="F97" s="46"/>
      <c r="G97" s="46"/>
      <c r="H97" s="46"/>
      <c r="I97" s="46"/>
    </row>
    <row r="98" spans="1:9" x14ac:dyDescent="0.25">
      <c r="A98" s="46"/>
      <c r="B98" s="46"/>
      <c r="C98" s="58"/>
      <c r="D98" s="46"/>
      <c r="E98" s="46"/>
      <c r="F98" s="46"/>
      <c r="G98" s="46"/>
      <c r="H98" s="46"/>
      <c r="I98" s="46"/>
    </row>
    <row r="99" spans="1:9" x14ac:dyDescent="0.25">
      <c r="A99" s="46"/>
      <c r="B99" s="46"/>
      <c r="C99" s="58"/>
      <c r="D99" s="46"/>
      <c r="E99" s="46"/>
      <c r="F99" s="46"/>
      <c r="G99" s="46"/>
      <c r="H99" s="46"/>
      <c r="I99" s="46"/>
    </row>
    <row r="100" spans="1:9" x14ac:dyDescent="0.25">
      <c r="A100" s="46"/>
      <c r="B100" s="46"/>
      <c r="C100" s="58"/>
      <c r="D100" s="46"/>
      <c r="E100" s="46"/>
      <c r="F100" s="46"/>
      <c r="G100" s="46"/>
      <c r="H100" s="46"/>
      <c r="I100" s="46"/>
    </row>
    <row r="101" spans="1:9" x14ac:dyDescent="0.25">
      <c r="A101" s="46"/>
      <c r="B101" s="46"/>
      <c r="C101" s="58"/>
      <c r="D101" s="46"/>
      <c r="E101" s="46"/>
      <c r="F101" s="46"/>
      <c r="G101" s="46"/>
      <c r="H101" s="46"/>
      <c r="I101" s="46"/>
    </row>
    <row r="102" spans="1:9" x14ac:dyDescent="0.25">
      <c r="A102" s="46"/>
      <c r="B102" s="46"/>
      <c r="C102" s="58"/>
      <c r="D102" s="46"/>
      <c r="E102" s="46"/>
      <c r="F102" s="46"/>
      <c r="G102" s="46"/>
      <c r="H102" s="46"/>
      <c r="I102" s="46"/>
    </row>
    <row r="103" spans="1:9" x14ac:dyDescent="0.25">
      <c r="A103" s="46"/>
      <c r="B103" s="46"/>
      <c r="C103" s="58"/>
      <c r="D103" s="46"/>
      <c r="E103" s="46"/>
      <c r="F103" s="46"/>
      <c r="G103" s="46"/>
      <c r="H103" s="46"/>
      <c r="I103" s="46"/>
    </row>
    <row r="104" spans="1:9" x14ac:dyDescent="0.25">
      <c r="A104" s="46"/>
      <c r="B104" s="46"/>
      <c r="C104" s="58"/>
      <c r="D104" s="46"/>
      <c r="E104" s="46"/>
      <c r="F104" s="46"/>
      <c r="G104" s="46"/>
      <c r="H104" s="46"/>
      <c r="I104" s="46"/>
    </row>
    <row r="105" spans="1:9" x14ac:dyDescent="0.25">
      <c r="A105" s="46"/>
      <c r="B105" s="46"/>
      <c r="C105" s="58"/>
      <c r="D105" s="46"/>
      <c r="E105" s="46"/>
      <c r="F105" s="46"/>
      <c r="G105" s="46"/>
      <c r="H105" s="46"/>
      <c r="I105" s="46"/>
    </row>
    <row r="106" spans="1:9" x14ac:dyDescent="0.25">
      <c r="A106" s="46"/>
      <c r="B106" s="46"/>
      <c r="C106" s="58"/>
      <c r="D106" s="46"/>
      <c r="E106" s="46"/>
      <c r="F106" s="46"/>
      <c r="G106" s="46"/>
      <c r="H106" s="46"/>
      <c r="I106" s="46"/>
    </row>
    <row r="107" spans="1:9" x14ac:dyDescent="0.25">
      <c r="A107" s="46"/>
      <c r="B107" s="46"/>
      <c r="C107" s="58"/>
      <c r="D107" s="46"/>
      <c r="E107" s="46"/>
      <c r="F107" s="46"/>
      <c r="G107" s="46"/>
      <c r="H107" s="46"/>
      <c r="I107" s="46"/>
    </row>
    <row r="108" spans="1:9" x14ac:dyDescent="0.25">
      <c r="A108" s="46"/>
      <c r="B108" s="46"/>
      <c r="C108" s="58"/>
      <c r="D108" s="46"/>
      <c r="E108" s="46"/>
      <c r="F108" s="46"/>
      <c r="G108" s="46"/>
      <c r="H108" s="46"/>
      <c r="I108" s="46"/>
    </row>
    <row r="109" spans="1:9" x14ac:dyDescent="0.25">
      <c r="A109" s="46"/>
      <c r="B109" s="46"/>
      <c r="C109" s="58"/>
      <c r="D109" s="46"/>
      <c r="E109" s="46"/>
      <c r="F109" s="46"/>
      <c r="G109" s="46"/>
      <c r="H109" s="46"/>
      <c r="I109" s="46"/>
    </row>
    <row r="110" spans="1:9" x14ac:dyDescent="0.25">
      <c r="A110" s="46"/>
      <c r="B110" s="46"/>
      <c r="C110" s="58"/>
      <c r="D110" s="46"/>
      <c r="E110" s="46"/>
      <c r="F110" s="46"/>
      <c r="G110" s="46"/>
      <c r="H110" s="46"/>
      <c r="I110" s="46"/>
    </row>
    <row r="111" spans="1:9" x14ac:dyDescent="0.25">
      <c r="A111" s="46"/>
      <c r="B111" s="46"/>
      <c r="C111" s="58"/>
      <c r="D111" s="46"/>
      <c r="E111" s="46"/>
      <c r="F111" s="46"/>
      <c r="G111" s="46"/>
      <c r="H111" s="46"/>
      <c r="I111" s="46"/>
    </row>
    <row r="112" spans="1:9" x14ac:dyDescent="0.25">
      <c r="A112" s="46"/>
      <c r="B112" s="46"/>
      <c r="C112" s="58"/>
      <c r="D112" s="46"/>
      <c r="E112" s="46"/>
      <c r="F112" s="46"/>
      <c r="G112" s="46"/>
      <c r="H112" s="46"/>
      <c r="I112" s="46"/>
    </row>
    <row r="113" spans="1:9" x14ac:dyDescent="0.25">
      <c r="A113" s="46"/>
      <c r="B113" s="46"/>
      <c r="C113" s="58"/>
      <c r="D113" s="46"/>
      <c r="E113" s="46"/>
      <c r="F113" s="46"/>
      <c r="G113" s="46"/>
      <c r="H113" s="46"/>
      <c r="I113" s="46"/>
    </row>
    <row r="114" spans="1:9" x14ac:dyDescent="0.25">
      <c r="A114" s="46"/>
      <c r="B114" s="46"/>
      <c r="C114" s="58"/>
      <c r="D114" s="46"/>
      <c r="E114" s="46"/>
      <c r="F114" s="46"/>
      <c r="G114" s="46"/>
      <c r="H114" s="46"/>
      <c r="I114" s="46"/>
    </row>
    <row r="115" spans="1:9" x14ac:dyDescent="0.25">
      <c r="A115" s="46"/>
      <c r="B115" s="46"/>
      <c r="C115" s="58"/>
      <c r="D115" s="46"/>
      <c r="E115" s="46"/>
      <c r="F115" s="46"/>
      <c r="G115" s="46"/>
      <c r="H115" s="46"/>
      <c r="I115" s="46"/>
    </row>
    <row r="116" spans="1:9" x14ac:dyDescent="0.25">
      <c r="A116" s="46"/>
      <c r="B116" s="46"/>
      <c r="C116" s="58"/>
      <c r="D116" s="46"/>
      <c r="E116" s="46"/>
      <c r="F116" s="46"/>
      <c r="G116" s="46"/>
      <c r="H116" s="46"/>
      <c r="I116" s="46"/>
    </row>
    <row r="117" spans="1:9" x14ac:dyDescent="0.25">
      <c r="A117" s="46"/>
      <c r="B117" s="46"/>
      <c r="C117" s="58"/>
      <c r="D117" s="46"/>
      <c r="E117" s="46"/>
      <c r="F117" s="46"/>
      <c r="G117" s="46"/>
      <c r="H117" s="46"/>
      <c r="I117" s="46"/>
    </row>
    <row r="118" spans="1:9" x14ac:dyDescent="0.25">
      <c r="A118" s="46"/>
      <c r="B118" s="46"/>
      <c r="C118" s="58"/>
      <c r="D118" s="46"/>
      <c r="E118" s="46"/>
      <c r="F118" s="46"/>
      <c r="G118" s="46"/>
      <c r="H118" s="46"/>
      <c r="I118" s="46"/>
    </row>
    <row r="119" spans="1:9" x14ac:dyDescent="0.25">
      <c r="A119" s="46"/>
      <c r="B119" s="46"/>
      <c r="C119" s="58"/>
      <c r="D119" s="46"/>
      <c r="E119" s="46"/>
      <c r="F119" s="46"/>
      <c r="G119" s="46"/>
      <c r="H119" s="46"/>
      <c r="I119" s="46"/>
    </row>
    <row r="120" spans="1:9" x14ac:dyDescent="0.25">
      <c r="A120" s="46"/>
      <c r="B120" s="46"/>
      <c r="C120" s="58"/>
      <c r="D120" s="46"/>
      <c r="E120" s="46"/>
      <c r="F120" s="46"/>
      <c r="G120" s="46"/>
      <c r="H120" s="46"/>
      <c r="I120" s="46"/>
    </row>
    <row r="121" spans="1:9" x14ac:dyDescent="0.25">
      <c r="A121" s="46"/>
      <c r="B121" s="46"/>
      <c r="C121" s="58"/>
      <c r="D121" s="46"/>
      <c r="E121" s="46"/>
      <c r="F121" s="46"/>
      <c r="G121" s="46"/>
      <c r="H121" s="46"/>
      <c r="I121" s="46"/>
    </row>
    <row r="122" spans="1:9" x14ac:dyDescent="0.25">
      <c r="A122" s="46"/>
      <c r="B122" s="46"/>
      <c r="C122" s="58"/>
      <c r="D122" s="46"/>
      <c r="E122" s="46"/>
      <c r="F122" s="46"/>
      <c r="G122" s="46"/>
      <c r="H122" s="46"/>
      <c r="I122" s="46"/>
    </row>
    <row r="123" spans="1:9" x14ac:dyDescent="0.25">
      <c r="A123" s="46"/>
      <c r="B123" s="46"/>
      <c r="C123" s="58"/>
      <c r="D123" s="46"/>
      <c r="E123" s="46"/>
      <c r="F123" s="46"/>
      <c r="G123" s="46"/>
      <c r="H123" s="46"/>
      <c r="I123" s="46"/>
    </row>
    <row r="124" spans="1:9" x14ac:dyDescent="0.25">
      <c r="A124" s="46"/>
      <c r="B124" s="46"/>
      <c r="C124" s="58"/>
      <c r="D124" s="46"/>
      <c r="E124" s="46"/>
      <c r="F124" s="46"/>
      <c r="G124" s="46"/>
      <c r="H124" s="46"/>
      <c r="I124" s="46"/>
    </row>
    <row r="125" spans="1:9" x14ac:dyDescent="0.25">
      <c r="A125" s="46"/>
      <c r="B125" s="46"/>
      <c r="C125" s="58"/>
      <c r="D125" s="46"/>
      <c r="E125" s="46"/>
      <c r="F125" s="46"/>
      <c r="G125" s="46"/>
      <c r="H125" s="46"/>
      <c r="I125" s="46"/>
    </row>
    <row r="126" spans="1:9" x14ac:dyDescent="0.25">
      <c r="A126" s="46"/>
      <c r="B126" s="46"/>
      <c r="C126" s="58"/>
      <c r="D126" s="46"/>
      <c r="E126" s="46"/>
      <c r="F126" s="46"/>
      <c r="G126" s="46"/>
      <c r="H126" s="46"/>
      <c r="I126" s="46"/>
    </row>
    <row r="127" spans="1:9" x14ac:dyDescent="0.25">
      <c r="A127" s="46"/>
      <c r="B127" s="46"/>
      <c r="C127" s="58"/>
      <c r="D127" s="46"/>
      <c r="E127" s="46"/>
      <c r="F127" s="46"/>
      <c r="G127" s="46"/>
      <c r="H127" s="46"/>
      <c r="I127" s="46"/>
    </row>
    <row r="128" spans="1:9" x14ac:dyDescent="0.25">
      <c r="A128" s="46"/>
      <c r="B128" s="46"/>
      <c r="C128" s="58"/>
      <c r="D128" s="46"/>
      <c r="E128" s="46"/>
      <c r="F128" s="46"/>
      <c r="G128" s="46"/>
      <c r="H128" s="46"/>
      <c r="I128" s="46"/>
    </row>
    <row r="129" spans="1:9" x14ac:dyDescent="0.25">
      <c r="A129" s="46"/>
      <c r="B129" s="46"/>
      <c r="C129" s="58"/>
      <c r="D129" s="46"/>
      <c r="E129" s="46"/>
      <c r="F129" s="46"/>
      <c r="G129" s="46"/>
      <c r="H129" s="46"/>
      <c r="I129" s="46"/>
    </row>
    <row r="130" spans="1:9" x14ac:dyDescent="0.25">
      <c r="A130" s="46"/>
      <c r="B130" s="46"/>
      <c r="C130" s="58"/>
      <c r="D130" s="46"/>
      <c r="E130" s="46"/>
      <c r="F130" s="46"/>
      <c r="G130" s="46"/>
      <c r="H130" s="46"/>
      <c r="I130" s="46"/>
    </row>
    <row r="131" spans="1:9" x14ac:dyDescent="0.25">
      <c r="A131" s="46"/>
      <c r="B131" s="46"/>
      <c r="C131" s="58"/>
      <c r="D131" s="46"/>
      <c r="E131" s="46"/>
      <c r="F131" s="46"/>
      <c r="G131" s="46"/>
      <c r="H131" s="46"/>
      <c r="I131" s="46"/>
    </row>
    <row r="132" spans="1:9" x14ac:dyDescent="0.25">
      <c r="A132" s="46"/>
      <c r="B132" s="46"/>
      <c r="C132" s="58"/>
      <c r="D132" s="46"/>
      <c r="E132" s="46"/>
      <c r="F132" s="46"/>
      <c r="G132" s="46"/>
      <c r="H132" s="46"/>
      <c r="I132" s="46"/>
    </row>
    <row r="133" spans="1:9" x14ac:dyDescent="0.25">
      <c r="A133" s="46"/>
      <c r="B133" s="46"/>
      <c r="C133" s="58"/>
      <c r="D133" s="46"/>
      <c r="E133" s="46"/>
      <c r="F133" s="46"/>
      <c r="G133" s="46"/>
      <c r="H133" s="46"/>
      <c r="I133" s="46"/>
    </row>
    <row r="134" spans="1:9" x14ac:dyDescent="0.25">
      <c r="A134" s="46"/>
      <c r="B134" s="46"/>
      <c r="C134" s="58"/>
      <c r="D134" s="46"/>
      <c r="E134" s="46"/>
      <c r="F134" s="46"/>
      <c r="G134" s="46"/>
      <c r="H134" s="46"/>
      <c r="I134" s="46"/>
    </row>
    <row r="135" spans="1:9" x14ac:dyDescent="0.25">
      <c r="A135" s="46"/>
      <c r="B135" s="46"/>
      <c r="C135" s="58"/>
      <c r="D135" s="46"/>
      <c r="E135" s="46"/>
      <c r="F135" s="46"/>
      <c r="G135" s="46"/>
      <c r="H135" s="46"/>
      <c r="I135" s="46"/>
    </row>
    <row r="136" spans="1:9" x14ac:dyDescent="0.25">
      <c r="A136" s="46"/>
      <c r="B136" s="46"/>
      <c r="C136" s="58"/>
      <c r="D136" s="46"/>
      <c r="E136" s="46"/>
      <c r="F136" s="46"/>
      <c r="G136" s="46"/>
      <c r="H136" s="46"/>
      <c r="I136" s="46"/>
    </row>
    <row r="137" spans="1:9" x14ac:dyDescent="0.25">
      <c r="A137" s="46"/>
      <c r="B137" s="46"/>
      <c r="C137" s="58"/>
      <c r="D137" s="46"/>
      <c r="E137" s="46"/>
      <c r="F137" s="46"/>
      <c r="G137" s="46"/>
      <c r="H137" s="46"/>
      <c r="I137" s="46"/>
    </row>
    <row r="138" spans="1:9" x14ac:dyDescent="0.25">
      <c r="A138" s="46"/>
      <c r="B138" s="46"/>
      <c r="C138" s="58"/>
      <c r="D138" s="46"/>
      <c r="E138" s="46"/>
      <c r="F138" s="46"/>
      <c r="G138" s="46"/>
      <c r="H138" s="46"/>
      <c r="I138" s="46"/>
    </row>
    <row r="139" spans="1:9" x14ac:dyDescent="0.25">
      <c r="A139" s="46"/>
      <c r="B139" s="46"/>
      <c r="C139" s="58"/>
      <c r="D139" s="46"/>
      <c r="E139" s="46"/>
      <c r="F139" s="46"/>
      <c r="G139" s="46"/>
      <c r="H139" s="46"/>
      <c r="I139" s="46"/>
    </row>
    <row r="140" spans="1:9" x14ac:dyDescent="0.25">
      <c r="A140" s="46"/>
      <c r="B140" s="46"/>
      <c r="C140" s="58"/>
      <c r="D140" s="46"/>
      <c r="E140" s="46"/>
      <c r="F140" s="46"/>
      <c r="G140" s="46"/>
      <c r="H140" s="46"/>
      <c r="I140" s="46"/>
    </row>
    <row r="141" spans="1:9" x14ac:dyDescent="0.25">
      <c r="A141" s="46"/>
      <c r="B141" s="46"/>
      <c r="C141" s="58"/>
      <c r="D141" s="46"/>
      <c r="E141" s="46"/>
      <c r="F141" s="46"/>
      <c r="G141" s="46"/>
      <c r="H141" s="46"/>
      <c r="I141" s="46"/>
    </row>
    <row r="142" spans="1:9" x14ac:dyDescent="0.25">
      <c r="A142" s="46"/>
      <c r="B142" s="46"/>
      <c r="C142" s="58"/>
      <c r="D142" s="46"/>
      <c r="E142" s="46"/>
      <c r="F142" s="46"/>
      <c r="G142" s="46"/>
      <c r="H142" s="46"/>
      <c r="I142" s="46"/>
    </row>
    <row r="143" spans="1:9" x14ac:dyDescent="0.25">
      <c r="A143" s="46"/>
      <c r="B143" s="46"/>
      <c r="C143" s="58"/>
      <c r="D143" s="46"/>
      <c r="E143" s="46"/>
      <c r="F143" s="46"/>
      <c r="G143" s="46"/>
      <c r="H143" s="46"/>
      <c r="I143" s="46"/>
    </row>
    <row r="144" spans="1:9" x14ac:dyDescent="0.25">
      <c r="A144" s="46"/>
      <c r="B144" s="46"/>
      <c r="C144" s="58"/>
      <c r="D144" s="46"/>
      <c r="E144" s="46"/>
      <c r="F144" s="46"/>
      <c r="G144" s="46"/>
      <c r="H144" s="46"/>
      <c r="I144" s="46"/>
    </row>
    <row r="145" spans="1:9" x14ac:dyDescent="0.25">
      <c r="A145" s="46"/>
      <c r="B145" s="46"/>
      <c r="C145" s="58"/>
      <c r="D145" s="46"/>
      <c r="E145" s="46"/>
      <c r="F145" s="46"/>
      <c r="G145" s="46"/>
      <c r="H145" s="46"/>
      <c r="I145" s="46"/>
    </row>
    <row r="146" spans="1:9" x14ac:dyDescent="0.25">
      <c r="A146" s="46"/>
      <c r="B146" s="46"/>
      <c r="C146" s="58"/>
      <c r="D146" s="46"/>
      <c r="E146" s="46"/>
      <c r="F146" s="46"/>
      <c r="G146" s="46"/>
      <c r="H146" s="46"/>
      <c r="I146" s="46"/>
    </row>
    <row r="147" spans="1:9" x14ac:dyDescent="0.25">
      <c r="A147" s="46"/>
      <c r="B147" s="46"/>
      <c r="C147" s="58"/>
      <c r="D147" s="46"/>
      <c r="E147" s="46"/>
      <c r="F147" s="46"/>
      <c r="G147" s="46"/>
      <c r="H147" s="46"/>
      <c r="I147" s="46"/>
    </row>
    <row r="148" spans="1:9" x14ac:dyDescent="0.25">
      <c r="A148" s="46"/>
      <c r="B148" s="46"/>
      <c r="C148" s="58"/>
      <c r="D148" s="46"/>
      <c r="E148" s="46"/>
      <c r="F148" s="46"/>
      <c r="G148" s="46"/>
      <c r="H148" s="46"/>
      <c r="I148" s="46"/>
    </row>
    <row r="149" spans="1:9" x14ac:dyDescent="0.25">
      <c r="A149" s="46"/>
      <c r="B149" s="46"/>
      <c r="C149" s="58"/>
      <c r="D149" s="46"/>
      <c r="E149" s="46"/>
      <c r="F149" s="46"/>
      <c r="G149" s="46"/>
      <c r="H149" s="46"/>
      <c r="I149" s="46"/>
    </row>
    <row r="150" spans="1:9" x14ac:dyDescent="0.25">
      <c r="A150" s="46"/>
      <c r="B150" s="46"/>
      <c r="C150" s="58"/>
      <c r="D150" s="46"/>
      <c r="E150" s="46"/>
      <c r="F150" s="46"/>
      <c r="G150" s="46"/>
      <c r="H150" s="46"/>
      <c r="I150" s="46"/>
    </row>
    <row r="151" spans="1:9" x14ac:dyDescent="0.25">
      <c r="A151" s="46"/>
      <c r="B151" s="46"/>
      <c r="C151" s="58"/>
      <c r="D151" s="46"/>
      <c r="E151" s="46"/>
      <c r="F151" s="46"/>
      <c r="G151" s="46"/>
      <c r="H151" s="46"/>
      <c r="I151" s="46"/>
    </row>
    <row r="152" spans="1:9" x14ac:dyDescent="0.25">
      <c r="A152" s="46"/>
      <c r="B152" s="46"/>
      <c r="C152" s="58"/>
      <c r="D152" s="46"/>
      <c r="E152" s="46"/>
      <c r="F152" s="46"/>
      <c r="G152" s="46"/>
      <c r="H152" s="46"/>
      <c r="I152" s="46"/>
    </row>
    <row r="153" spans="1:9" x14ac:dyDescent="0.25">
      <c r="A153" s="46"/>
      <c r="B153" s="46"/>
      <c r="C153" s="58"/>
      <c r="D153" s="46"/>
      <c r="E153" s="46"/>
      <c r="F153" s="46"/>
      <c r="G153" s="46"/>
      <c r="H153" s="46"/>
      <c r="I153" s="46"/>
    </row>
    <row r="154" spans="1:9" x14ac:dyDescent="0.25">
      <c r="A154" s="46"/>
      <c r="B154" s="46"/>
      <c r="C154" s="58"/>
      <c r="D154" s="46"/>
      <c r="E154" s="46"/>
      <c r="F154" s="46"/>
      <c r="G154" s="46"/>
      <c r="H154" s="46"/>
      <c r="I154" s="46"/>
    </row>
    <row r="155" spans="1:9" x14ac:dyDescent="0.25">
      <c r="A155" s="46"/>
      <c r="B155" s="46"/>
      <c r="C155" s="58"/>
      <c r="D155" s="46"/>
      <c r="E155" s="46"/>
      <c r="F155" s="46"/>
      <c r="G155" s="46"/>
      <c r="H155" s="46"/>
      <c r="I155" s="46"/>
    </row>
    <row r="156" spans="1:9" x14ac:dyDescent="0.25">
      <c r="A156" s="46"/>
      <c r="B156" s="46"/>
      <c r="C156" s="58"/>
      <c r="D156" s="46"/>
      <c r="E156" s="46"/>
      <c r="F156" s="46"/>
      <c r="G156" s="46"/>
      <c r="H156" s="46"/>
      <c r="I156" s="46"/>
    </row>
    <row r="157" spans="1:9" x14ac:dyDescent="0.25">
      <c r="A157" s="46"/>
      <c r="B157" s="46"/>
      <c r="C157" s="58"/>
      <c r="D157" s="46"/>
      <c r="E157" s="46"/>
      <c r="F157" s="46"/>
      <c r="G157" s="46"/>
      <c r="H157" s="46"/>
      <c r="I157" s="46"/>
    </row>
    <row r="158" spans="1:9" x14ac:dyDescent="0.25">
      <c r="A158" s="46"/>
      <c r="B158" s="46"/>
      <c r="C158" s="58"/>
      <c r="D158" s="46"/>
      <c r="E158" s="46"/>
      <c r="F158" s="46"/>
      <c r="G158" s="46"/>
      <c r="H158" s="46"/>
      <c r="I158" s="46"/>
    </row>
    <row r="159" spans="1:9" x14ac:dyDescent="0.25">
      <c r="A159" s="46"/>
      <c r="B159" s="46"/>
      <c r="C159" s="58"/>
      <c r="D159" s="46"/>
      <c r="E159" s="46"/>
      <c r="F159" s="46"/>
      <c r="G159" s="46"/>
      <c r="H159" s="46"/>
      <c r="I159" s="46"/>
    </row>
    <row r="160" spans="1:9" x14ac:dyDescent="0.25">
      <c r="A160" s="46"/>
      <c r="B160" s="46"/>
      <c r="C160" s="58"/>
      <c r="D160" s="46"/>
      <c r="E160" s="46"/>
      <c r="F160" s="46"/>
      <c r="G160" s="46"/>
      <c r="H160" s="46"/>
      <c r="I160" s="46"/>
    </row>
    <row r="161" spans="1:9" x14ac:dyDescent="0.25">
      <c r="A161" s="46"/>
      <c r="B161" s="46"/>
      <c r="C161" s="58"/>
      <c r="D161" s="46"/>
      <c r="E161" s="46"/>
      <c r="F161" s="46"/>
      <c r="G161" s="46"/>
      <c r="H161" s="46"/>
      <c r="I161" s="46"/>
    </row>
    <row r="162" spans="1:9" x14ac:dyDescent="0.25">
      <c r="A162" s="46"/>
      <c r="B162" s="46"/>
      <c r="C162" s="58"/>
      <c r="D162" s="46"/>
      <c r="E162" s="46"/>
      <c r="F162" s="46"/>
      <c r="G162" s="46"/>
      <c r="H162" s="46"/>
      <c r="I162" s="46"/>
    </row>
    <row r="163" spans="1:9" x14ac:dyDescent="0.25">
      <c r="A163" s="46"/>
      <c r="B163" s="46"/>
      <c r="C163" s="58"/>
      <c r="D163" s="46"/>
      <c r="E163" s="46"/>
      <c r="F163" s="46"/>
      <c r="G163" s="46"/>
      <c r="H163" s="46"/>
      <c r="I163" s="46"/>
    </row>
    <row r="164" spans="1:9" x14ac:dyDescent="0.25">
      <c r="A164" s="46"/>
      <c r="B164" s="46"/>
      <c r="C164" s="58"/>
      <c r="D164" s="46"/>
      <c r="E164" s="46"/>
      <c r="F164" s="46"/>
      <c r="G164" s="46"/>
      <c r="H164" s="46"/>
      <c r="I164" s="46"/>
    </row>
    <row r="165" spans="1:9" x14ac:dyDescent="0.25">
      <c r="A165" s="46"/>
      <c r="B165" s="46"/>
      <c r="C165" s="58"/>
      <c r="D165" s="46"/>
      <c r="E165" s="46"/>
      <c r="F165" s="46"/>
      <c r="G165" s="46"/>
      <c r="H165" s="46"/>
      <c r="I165" s="46"/>
    </row>
    <row r="166" spans="1:9" x14ac:dyDescent="0.25">
      <c r="A166" s="46"/>
      <c r="B166" s="46"/>
      <c r="C166" s="58"/>
      <c r="D166" s="46"/>
      <c r="E166" s="46"/>
      <c r="F166" s="46"/>
      <c r="G166" s="46"/>
      <c r="H166" s="46"/>
      <c r="I166" s="46"/>
    </row>
    <row r="167" spans="1:9" x14ac:dyDescent="0.25">
      <c r="A167" s="46"/>
      <c r="B167" s="46"/>
      <c r="C167" s="58"/>
      <c r="D167" s="46"/>
      <c r="E167" s="46"/>
      <c r="F167" s="46"/>
      <c r="G167" s="46"/>
      <c r="H167" s="46"/>
      <c r="I167" s="46"/>
    </row>
    <row r="168" spans="1:9" x14ac:dyDescent="0.25">
      <c r="A168" s="46"/>
      <c r="B168" s="46"/>
      <c r="C168" s="58"/>
      <c r="D168" s="46"/>
      <c r="E168" s="46"/>
      <c r="F168" s="46"/>
      <c r="G168" s="46"/>
      <c r="H168" s="46"/>
      <c r="I168" s="46"/>
    </row>
    <row r="169" spans="1:9" x14ac:dyDescent="0.25">
      <c r="A169" s="46"/>
      <c r="B169" s="46"/>
      <c r="C169" s="58"/>
      <c r="D169" s="46"/>
      <c r="E169" s="46"/>
      <c r="F169" s="46"/>
      <c r="G169" s="46"/>
      <c r="H169" s="46"/>
      <c r="I169" s="46"/>
    </row>
    <row r="170" spans="1:9" x14ac:dyDescent="0.25">
      <c r="A170" s="46"/>
      <c r="B170" s="46"/>
      <c r="C170" s="58"/>
      <c r="D170" s="46"/>
      <c r="E170" s="46"/>
      <c r="F170" s="46"/>
      <c r="G170" s="46"/>
      <c r="H170" s="46"/>
      <c r="I170" s="46"/>
    </row>
    <row r="171" spans="1:9" x14ac:dyDescent="0.25">
      <c r="A171" s="46"/>
      <c r="B171" s="46"/>
      <c r="C171" s="58"/>
      <c r="D171" s="46"/>
      <c r="E171" s="46"/>
      <c r="F171" s="46"/>
      <c r="G171" s="46"/>
      <c r="H171" s="46"/>
      <c r="I171" s="46"/>
    </row>
    <row r="172" spans="1:9" x14ac:dyDescent="0.25">
      <c r="A172" s="46"/>
      <c r="B172" s="46"/>
      <c r="C172" s="58"/>
      <c r="D172" s="46"/>
      <c r="E172" s="46"/>
      <c r="F172" s="46"/>
      <c r="G172" s="46"/>
      <c r="H172" s="46"/>
      <c r="I172" s="46"/>
    </row>
    <row r="173" spans="1:9" x14ac:dyDescent="0.25">
      <c r="A173" s="46"/>
      <c r="B173" s="46"/>
      <c r="C173" s="58"/>
      <c r="D173" s="46"/>
      <c r="E173" s="46"/>
      <c r="F173" s="46"/>
      <c r="G173" s="46"/>
      <c r="H173" s="46"/>
      <c r="I173" s="46"/>
    </row>
    <row r="174" spans="1:9" x14ac:dyDescent="0.25">
      <c r="A174" s="46"/>
      <c r="B174" s="46"/>
      <c r="C174" s="58"/>
      <c r="D174" s="46"/>
      <c r="E174" s="46"/>
      <c r="F174" s="46"/>
      <c r="G174" s="46"/>
      <c r="H174" s="46"/>
      <c r="I174" s="46"/>
    </row>
    <row r="175" spans="1:9" x14ac:dyDescent="0.25">
      <c r="A175" s="46"/>
      <c r="B175" s="46"/>
      <c r="C175" s="58"/>
      <c r="D175" s="46"/>
      <c r="E175" s="46"/>
      <c r="F175" s="46"/>
      <c r="G175" s="46"/>
      <c r="H175" s="46"/>
      <c r="I175" s="46"/>
    </row>
    <row r="176" spans="1:9" x14ac:dyDescent="0.25">
      <c r="A176" s="46"/>
      <c r="B176" s="46"/>
      <c r="C176" s="58"/>
      <c r="D176" s="46"/>
      <c r="E176" s="46"/>
      <c r="F176" s="46"/>
      <c r="G176" s="46"/>
      <c r="H176" s="46"/>
      <c r="I176" s="46"/>
    </row>
    <row r="177" spans="1:9" x14ac:dyDescent="0.25">
      <c r="A177" s="46"/>
      <c r="B177" s="46"/>
      <c r="C177" s="58"/>
      <c r="D177" s="46"/>
      <c r="E177" s="46"/>
      <c r="F177" s="46"/>
      <c r="G177" s="46"/>
      <c r="H177" s="46"/>
      <c r="I177" s="46"/>
    </row>
    <row r="178" spans="1:9" x14ac:dyDescent="0.25">
      <c r="A178" s="46"/>
      <c r="B178" s="46"/>
      <c r="C178" s="58"/>
      <c r="D178" s="46"/>
      <c r="E178" s="46"/>
      <c r="F178" s="46"/>
      <c r="G178" s="46"/>
      <c r="H178" s="46"/>
      <c r="I178" s="46"/>
    </row>
    <row r="179" spans="1:9" x14ac:dyDescent="0.25">
      <c r="A179" s="46"/>
      <c r="B179" s="46"/>
      <c r="C179" s="58"/>
      <c r="D179" s="46"/>
      <c r="E179" s="46"/>
      <c r="F179" s="46"/>
      <c r="G179" s="46"/>
      <c r="H179" s="46"/>
      <c r="I179" s="46"/>
    </row>
    <row r="180" spans="1:9" x14ac:dyDescent="0.25">
      <c r="A180" s="46"/>
      <c r="B180" s="46"/>
      <c r="C180" s="58"/>
      <c r="D180" s="46"/>
      <c r="E180" s="46"/>
      <c r="F180" s="46"/>
      <c r="G180" s="46"/>
      <c r="H180" s="46"/>
      <c r="I180" s="46"/>
    </row>
    <row r="181" spans="1:9" x14ac:dyDescent="0.25">
      <c r="A181" s="46"/>
      <c r="B181" s="46"/>
      <c r="C181" s="58"/>
      <c r="D181" s="46"/>
      <c r="E181" s="46"/>
      <c r="F181" s="46"/>
      <c r="G181" s="46"/>
      <c r="H181" s="46"/>
      <c r="I181" s="46"/>
    </row>
    <row r="182" spans="1:9" x14ac:dyDescent="0.25">
      <c r="A182" s="46"/>
      <c r="B182" s="46"/>
      <c r="C182" s="58"/>
      <c r="D182" s="46"/>
      <c r="E182" s="46"/>
      <c r="F182" s="46"/>
      <c r="G182" s="46"/>
      <c r="H182" s="46"/>
      <c r="I182" s="46"/>
    </row>
    <row r="183" spans="1:9" x14ac:dyDescent="0.25">
      <c r="A183" s="46"/>
      <c r="B183" s="46"/>
      <c r="C183" s="58"/>
      <c r="D183" s="46"/>
      <c r="E183" s="46"/>
      <c r="F183" s="46"/>
      <c r="G183" s="46"/>
      <c r="H183" s="46"/>
      <c r="I183" s="46"/>
    </row>
    <row r="184" spans="1:9" x14ac:dyDescent="0.25">
      <c r="A184" s="46"/>
      <c r="B184" s="46"/>
      <c r="C184" s="58"/>
      <c r="D184" s="46"/>
      <c r="E184" s="46"/>
      <c r="F184" s="46"/>
      <c r="G184" s="46"/>
      <c r="H184" s="46"/>
      <c r="I184" s="46"/>
    </row>
    <row r="185" spans="1:9" x14ac:dyDescent="0.25">
      <c r="A185" s="46"/>
      <c r="B185" s="46"/>
      <c r="C185" s="58"/>
      <c r="D185" s="46"/>
      <c r="E185" s="46"/>
      <c r="F185" s="46"/>
      <c r="G185" s="46"/>
      <c r="H185" s="46"/>
      <c r="I185" s="46"/>
    </row>
    <row r="186" spans="1:9" x14ac:dyDescent="0.25">
      <c r="A186" s="46"/>
      <c r="B186" s="46"/>
      <c r="C186" s="58"/>
      <c r="D186" s="46"/>
      <c r="E186" s="46"/>
      <c r="F186" s="46"/>
      <c r="G186" s="46"/>
      <c r="H186" s="46"/>
      <c r="I186" s="46"/>
    </row>
    <row r="187" spans="1:9" x14ac:dyDescent="0.25">
      <c r="A187" s="46"/>
      <c r="B187" s="46"/>
      <c r="C187" s="58"/>
      <c r="D187" s="46"/>
      <c r="E187" s="46"/>
      <c r="F187" s="46"/>
      <c r="G187" s="46"/>
      <c r="H187" s="46"/>
      <c r="I187" s="46"/>
    </row>
    <row r="188" spans="1:9" x14ac:dyDescent="0.25">
      <c r="A188" s="46"/>
      <c r="B188" s="46"/>
      <c r="C188" s="58"/>
      <c r="D188" s="46"/>
      <c r="E188" s="46"/>
      <c r="F188" s="46"/>
      <c r="G188" s="46"/>
      <c r="H188" s="46"/>
      <c r="I188" s="46"/>
    </row>
    <row r="189" spans="1:9" x14ac:dyDescent="0.25">
      <c r="A189" s="46"/>
      <c r="B189" s="46"/>
      <c r="C189" s="58"/>
      <c r="D189" s="46"/>
      <c r="E189" s="46"/>
      <c r="F189" s="46"/>
      <c r="G189" s="46"/>
      <c r="H189" s="46"/>
      <c r="I189" s="46"/>
    </row>
    <row r="190" spans="1:9" x14ac:dyDescent="0.25">
      <c r="A190" s="46"/>
      <c r="B190" s="46"/>
      <c r="C190" s="58"/>
      <c r="D190" s="46"/>
      <c r="E190" s="46"/>
      <c r="F190" s="46"/>
      <c r="G190" s="46"/>
      <c r="H190" s="46"/>
      <c r="I190" s="46"/>
    </row>
    <row r="191" spans="1:9" x14ac:dyDescent="0.25">
      <c r="A191" s="46"/>
      <c r="B191" s="46"/>
      <c r="C191" s="58"/>
      <c r="D191" s="46"/>
      <c r="E191" s="46"/>
      <c r="F191" s="46"/>
      <c r="G191" s="46"/>
      <c r="H191" s="46"/>
      <c r="I191" s="46"/>
    </row>
    <row r="192" spans="1:9" x14ac:dyDescent="0.25">
      <c r="A192" s="46"/>
      <c r="B192" s="46"/>
      <c r="C192" s="58"/>
      <c r="D192" s="46"/>
      <c r="E192" s="46"/>
      <c r="F192" s="46"/>
      <c r="G192" s="46"/>
      <c r="H192" s="46"/>
      <c r="I192" s="46"/>
    </row>
    <row r="193" spans="1:9" x14ac:dyDescent="0.25">
      <c r="A193" s="46"/>
      <c r="B193" s="46"/>
      <c r="C193" s="58"/>
      <c r="D193" s="46"/>
      <c r="E193" s="46"/>
      <c r="F193" s="46"/>
      <c r="G193" s="46"/>
      <c r="H193" s="46"/>
      <c r="I193" s="46"/>
    </row>
    <row r="194" spans="1:9" x14ac:dyDescent="0.25">
      <c r="A194" s="46"/>
      <c r="B194" s="46"/>
      <c r="C194" s="58"/>
      <c r="D194" s="46"/>
      <c r="E194" s="46"/>
      <c r="F194" s="46"/>
      <c r="G194" s="46"/>
      <c r="H194" s="46"/>
      <c r="I194" s="46"/>
    </row>
    <row r="195" spans="1:9" x14ac:dyDescent="0.25">
      <c r="A195" s="46"/>
      <c r="B195" s="46"/>
      <c r="C195" s="58"/>
      <c r="D195" s="46"/>
      <c r="E195" s="46"/>
      <c r="F195" s="46"/>
      <c r="G195" s="46"/>
      <c r="H195" s="46"/>
      <c r="I195" s="46"/>
    </row>
    <row r="196" spans="1:9" x14ac:dyDescent="0.25">
      <c r="A196" s="46"/>
      <c r="B196" s="46"/>
      <c r="C196" s="58"/>
      <c r="D196" s="46"/>
      <c r="E196" s="46"/>
      <c r="F196" s="46"/>
      <c r="G196" s="46"/>
      <c r="H196" s="46"/>
      <c r="I196" s="46"/>
    </row>
    <row r="197" spans="1:9" x14ac:dyDescent="0.25">
      <c r="A197" s="46"/>
      <c r="B197" s="46"/>
      <c r="C197" s="58"/>
      <c r="D197" s="46"/>
      <c r="E197" s="46"/>
      <c r="F197" s="46"/>
      <c r="G197" s="46"/>
      <c r="H197" s="46"/>
      <c r="I197" s="46"/>
    </row>
    <row r="198" spans="1:9" x14ac:dyDescent="0.25">
      <c r="A198" s="46"/>
      <c r="B198" s="46"/>
      <c r="C198" s="58"/>
      <c r="D198" s="46"/>
      <c r="E198" s="46"/>
      <c r="F198" s="46"/>
      <c r="G198" s="46"/>
      <c r="H198" s="46"/>
      <c r="I198" s="46"/>
    </row>
    <row r="199" spans="1:9" x14ac:dyDescent="0.25">
      <c r="A199" s="46"/>
      <c r="B199" s="46"/>
      <c r="C199" s="58"/>
      <c r="D199" s="46"/>
      <c r="E199" s="46"/>
      <c r="F199" s="46"/>
      <c r="G199" s="46"/>
      <c r="H199" s="46"/>
      <c r="I199" s="46"/>
    </row>
    <row r="200" spans="1:9" x14ac:dyDescent="0.25">
      <c r="A200" s="46"/>
      <c r="B200" s="46"/>
      <c r="C200" s="58"/>
      <c r="D200" s="46"/>
      <c r="E200" s="46"/>
      <c r="F200" s="46"/>
      <c r="G200" s="46"/>
      <c r="H200" s="46"/>
      <c r="I200" s="46"/>
    </row>
  </sheetData>
  <mergeCells count="21">
    <mergeCell ref="A63:I63"/>
    <mergeCell ref="A73:I73"/>
    <mergeCell ref="A81:I81"/>
    <mergeCell ref="A89:I89"/>
    <mergeCell ref="J39:J44"/>
    <mergeCell ref="J46:J51"/>
    <mergeCell ref="J63:J67"/>
    <mergeCell ref="J4:J9"/>
    <mergeCell ref="J11:J16"/>
    <mergeCell ref="J18:J23"/>
    <mergeCell ref="J25:J30"/>
    <mergeCell ref="J32:J37"/>
    <mergeCell ref="A2:I2"/>
    <mergeCell ref="A61:I61"/>
    <mergeCell ref="A39:I39"/>
    <mergeCell ref="A25:I25"/>
    <mergeCell ref="A11:I11"/>
    <mergeCell ref="A32:I32"/>
    <mergeCell ref="A46:I46"/>
    <mergeCell ref="A4:I4"/>
    <mergeCell ref="A18:I18"/>
  </mergeCells>
  <conditionalFormatting sqref="I64:I67 D58:I60">
    <cfRule type="cellIs" dxfId="126" priority="251" stopIfTrue="1" operator="between">
      <formula>17</formula>
      <formula>24</formula>
    </cfRule>
    <cfRule type="cellIs" dxfId="125" priority="252" stopIfTrue="1" operator="between">
      <formula>25</formula>
      <formula>29</formula>
    </cfRule>
    <cfRule type="cellIs" dxfId="124" priority="253" stopIfTrue="1" operator="between">
      <formula>30</formula>
      <formula>100</formula>
    </cfRule>
  </conditionalFormatting>
  <conditionalFormatting sqref="I33:I37">
    <cfRule type="cellIs" dxfId="123" priority="248" stopIfTrue="1" operator="between">
      <formula>17</formula>
      <formula>24</formula>
    </cfRule>
    <cfRule type="cellIs" dxfId="122" priority="249" stopIfTrue="1" operator="between">
      <formula>25</formula>
      <formula>29</formula>
    </cfRule>
    <cfRule type="cellIs" dxfId="121" priority="250" stopIfTrue="1" operator="between">
      <formula>30</formula>
      <formula>100</formula>
    </cfRule>
  </conditionalFormatting>
  <conditionalFormatting sqref="D37:H37">
    <cfRule type="cellIs" dxfId="120" priority="245" stopIfTrue="1" operator="between">
      <formula>17</formula>
      <formula>24</formula>
    </cfRule>
    <cfRule type="cellIs" dxfId="119" priority="246" stopIfTrue="1" operator="between">
      <formula>25</formula>
      <formula>29</formula>
    </cfRule>
    <cfRule type="cellIs" dxfId="118" priority="247" stopIfTrue="1" operator="between">
      <formula>30</formula>
      <formula>100</formula>
    </cfRule>
  </conditionalFormatting>
  <conditionalFormatting sqref="D94:H94">
    <cfRule type="cellIs" dxfId="117" priority="119" stopIfTrue="1" operator="between">
      <formula>17</formula>
      <formula>24</formula>
    </cfRule>
    <cfRule type="cellIs" dxfId="116" priority="120" stopIfTrue="1" operator="between">
      <formula>25</formula>
      <formula>29</formula>
    </cfRule>
    <cfRule type="cellIs" dxfId="115" priority="121" stopIfTrue="1" operator="between">
      <formula>30</formula>
      <formula>100</formula>
    </cfRule>
  </conditionalFormatting>
  <conditionalFormatting sqref="D62:H62">
    <cfRule type="cellIs" dxfId="114" priority="197" stopIfTrue="1" operator="between">
      <formula>17</formula>
      <formula>24</formula>
    </cfRule>
    <cfRule type="cellIs" dxfId="113" priority="198" stopIfTrue="1" operator="between">
      <formula>25</formula>
      <formula>29</formula>
    </cfRule>
    <cfRule type="cellIs" dxfId="112" priority="199" stopIfTrue="1" operator="between">
      <formula>30</formula>
      <formula>100</formula>
    </cfRule>
  </conditionalFormatting>
  <conditionalFormatting sqref="I62">
    <cfRule type="cellIs" dxfId="111" priority="194" stopIfTrue="1" operator="between">
      <formula>17</formula>
      <formula>24</formula>
    </cfRule>
    <cfRule type="cellIs" dxfId="110" priority="195" stopIfTrue="1" operator="between">
      <formula>25</formula>
      <formula>29</formula>
    </cfRule>
    <cfRule type="cellIs" dxfId="109" priority="196" stopIfTrue="1" operator="between">
      <formula>30</formula>
      <formula>100</formula>
    </cfRule>
  </conditionalFormatting>
  <conditionalFormatting sqref="D68:H69">
    <cfRule type="cellIs" dxfId="108" priority="152" stopIfTrue="1" operator="between">
      <formula>17</formula>
      <formula>24</formula>
    </cfRule>
    <cfRule type="cellIs" dxfId="107" priority="153" stopIfTrue="1" operator="between">
      <formula>25</formula>
      <formula>29</formula>
    </cfRule>
    <cfRule type="cellIs" dxfId="106" priority="154" stopIfTrue="1" operator="between">
      <formula>30</formula>
      <formula>100</formula>
    </cfRule>
  </conditionalFormatting>
  <conditionalFormatting sqref="D90:H93">
    <cfRule type="cellIs" dxfId="105" priority="125" stopIfTrue="1" operator="between">
      <formula>17</formula>
      <formula>24</formula>
    </cfRule>
    <cfRule type="cellIs" dxfId="104" priority="126" stopIfTrue="1" operator="between">
      <formula>25</formula>
      <formula>29</formula>
    </cfRule>
    <cfRule type="cellIs" dxfId="103" priority="127" stopIfTrue="1" operator="between">
      <formula>30</formula>
      <formula>100</formula>
    </cfRule>
  </conditionalFormatting>
  <conditionalFormatting sqref="I68:I70">
    <cfRule type="cellIs" dxfId="102" priority="149" stopIfTrue="1" operator="between">
      <formula>17</formula>
      <formula>24</formula>
    </cfRule>
    <cfRule type="cellIs" dxfId="101" priority="150" stopIfTrue="1" operator="between">
      <formula>25</formula>
      <formula>29</formula>
    </cfRule>
    <cfRule type="cellIs" dxfId="100" priority="151" stopIfTrue="1" operator="between">
      <formula>30</formula>
      <formula>100</formula>
    </cfRule>
  </conditionalFormatting>
  <conditionalFormatting sqref="D70:H70">
    <cfRule type="cellIs" dxfId="99" priority="146" stopIfTrue="1" operator="between">
      <formula>17</formula>
      <formula>24</formula>
    </cfRule>
    <cfRule type="cellIs" dxfId="98" priority="147" stopIfTrue="1" operator="between">
      <formula>25</formula>
      <formula>29</formula>
    </cfRule>
    <cfRule type="cellIs" dxfId="97" priority="148" stopIfTrue="1" operator="between">
      <formula>30</formula>
      <formula>100</formula>
    </cfRule>
  </conditionalFormatting>
  <conditionalFormatting sqref="D74:H77">
    <cfRule type="cellIs" dxfId="96" priority="143" stopIfTrue="1" operator="between">
      <formula>17</formula>
      <formula>24</formula>
    </cfRule>
    <cfRule type="cellIs" dxfId="95" priority="144" stopIfTrue="1" operator="between">
      <formula>25</formula>
      <formula>29</formula>
    </cfRule>
    <cfRule type="cellIs" dxfId="94" priority="145" stopIfTrue="1" operator="between">
      <formula>30</formula>
      <formula>100</formula>
    </cfRule>
  </conditionalFormatting>
  <conditionalFormatting sqref="I74:I78">
    <cfRule type="cellIs" dxfId="93" priority="140" stopIfTrue="1" operator="between">
      <formula>17</formula>
      <formula>24</formula>
    </cfRule>
    <cfRule type="cellIs" dxfId="92" priority="141" stopIfTrue="1" operator="between">
      <formula>25</formula>
      <formula>29</formula>
    </cfRule>
    <cfRule type="cellIs" dxfId="91" priority="142" stopIfTrue="1" operator="between">
      <formula>30</formula>
      <formula>100</formula>
    </cfRule>
  </conditionalFormatting>
  <conditionalFormatting sqref="D78:H78">
    <cfRule type="cellIs" dxfId="90" priority="137" stopIfTrue="1" operator="between">
      <formula>17</formula>
      <formula>24</formula>
    </cfRule>
    <cfRule type="cellIs" dxfId="89" priority="138" stopIfTrue="1" operator="between">
      <formula>25</formula>
      <formula>29</formula>
    </cfRule>
    <cfRule type="cellIs" dxfId="88" priority="139" stopIfTrue="1" operator="between">
      <formula>30</formula>
      <formula>100</formula>
    </cfRule>
  </conditionalFormatting>
  <conditionalFormatting sqref="D82:H85">
    <cfRule type="cellIs" dxfId="87" priority="134" stopIfTrue="1" operator="between">
      <formula>17</formula>
      <formula>24</formula>
    </cfRule>
    <cfRule type="cellIs" dxfId="86" priority="135" stopIfTrue="1" operator="between">
      <formula>25</formula>
      <formula>29</formula>
    </cfRule>
    <cfRule type="cellIs" dxfId="85" priority="136" stopIfTrue="1" operator="between">
      <formula>30</formula>
      <formula>100</formula>
    </cfRule>
  </conditionalFormatting>
  <conditionalFormatting sqref="I82:I86">
    <cfRule type="cellIs" dxfId="84" priority="131" stopIfTrue="1" operator="between">
      <formula>17</formula>
      <formula>24</formula>
    </cfRule>
    <cfRule type="cellIs" dxfId="83" priority="132" stopIfTrue="1" operator="between">
      <formula>25</formula>
      <formula>29</formula>
    </cfRule>
    <cfRule type="cellIs" dxfId="82" priority="133" stopIfTrue="1" operator="between">
      <formula>30</formula>
      <formula>100</formula>
    </cfRule>
  </conditionalFormatting>
  <conditionalFormatting sqref="D86:H86">
    <cfRule type="cellIs" dxfId="81" priority="128" stopIfTrue="1" operator="between">
      <formula>17</formula>
      <formula>24</formula>
    </cfRule>
    <cfRule type="cellIs" dxfId="80" priority="129" stopIfTrue="1" operator="between">
      <formula>25</formula>
      <formula>29</formula>
    </cfRule>
    <cfRule type="cellIs" dxfId="79" priority="130" stopIfTrue="1" operator="between">
      <formula>30</formula>
      <formula>100</formula>
    </cfRule>
  </conditionalFormatting>
  <conditionalFormatting sqref="I90:I94">
    <cfRule type="cellIs" dxfId="78" priority="122" stopIfTrue="1" operator="between">
      <formula>17</formula>
      <formula>24</formula>
    </cfRule>
    <cfRule type="cellIs" dxfId="77" priority="123" stopIfTrue="1" operator="between">
      <formula>25</formula>
      <formula>29</formula>
    </cfRule>
    <cfRule type="cellIs" dxfId="76" priority="124" stopIfTrue="1" operator="between">
      <formula>30</formula>
      <formula>100</formula>
    </cfRule>
  </conditionalFormatting>
  <conditionalFormatting sqref="D16:H16">
    <cfRule type="cellIs" dxfId="75" priority="74" stopIfTrue="1" operator="between">
      <formula>17</formula>
      <formula>24</formula>
    </cfRule>
    <cfRule type="cellIs" dxfId="74" priority="75" stopIfTrue="1" operator="between">
      <formula>25</formula>
      <formula>29</formula>
    </cfRule>
    <cfRule type="cellIs" dxfId="73" priority="76" stopIfTrue="1" operator="between">
      <formula>30</formula>
      <formula>100</formula>
    </cfRule>
  </conditionalFormatting>
  <conditionalFormatting sqref="D67:H67">
    <cfRule type="cellIs" dxfId="72" priority="65" stopIfTrue="1" operator="between">
      <formula>17</formula>
      <formula>24</formula>
    </cfRule>
    <cfRule type="cellIs" dxfId="71" priority="66" stopIfTrue="1" operator="between">
      <formula>25</formula>
      <formula>29</formula>
    </cfRule>
    <cfRule type="cellIs" dxfId="70" priority="67" stopIfTrue="1" operator="between">
      <formula>30</formula>
      <formula>100</formula>
    </cfRule>
  </conditionalFormatting>
  <conditionalFormatting sqref="I47:I51">
    <cfRule type="cellIs" dxfId="69" priority="113" stopIfTrue="1" operator="between">
      <formula>17</formula>
      <formula>24</formula>
    </cfRule>
    <cfRule type="cellIs" dxfId="68" priority="114" stopIfTrue="1" operator="between">
      <formula>25</formula>
      <formula>29</formula>
    </cfRule>
    <cfRule type="cellIs" dxfId="67" priority="115" stopIfTrue="1" operator="between">
      <formula>30</formula>
      <formula>100</formula>
    </cfRule>
  </conditionalFormatting>
  <conditionalFormatting sqref="D51:H51">
    <cfRule type="cellIs" dxfId="66" priority="110" stopIfTrue="1" operator="between">
      <formula>17</formula>
      <formula>24</formula>
    </cfRule>
    <cfRule type="cellIs" dxfId="65" priority="111" stopIfTrue="1" operator="between">
      <formula>25</formula>
      <formula>29</formula>
    </cfRule>
    <cfRule type="cellIs" dxfId="64" priority="112" stopIfTrue="1" operator="between">
      <formula>30</formula>
      <formula>100</formula>
    </cfRule>
  </conditionalFormatting>
  <conditionalFormatting sqref="I5:I9">
    <cfRule type="cellIs" dxfId="63" priority="95" stopIfTrue="1" operator="between">
      <formula>17</formula>
      <formula>24</formula>
    </cfRule>
    <cfRule type="cellIs" dxfId="62" priority="96" stopIfTrue="1" operator="between">
      <formula>25</formula>
      <formula>29</formula>
    </cfRule>
    <cfRule type="cellIs" dxfId="61" priority="97" stopIfTrue="1" operator="between">
      <formula>30</formula>
      <formula>100</formula>
    </cfRule>
  </conditionalFormatting>
  <conditionalFormatting sqref="D9:H9">
    <cfRule type="cellIs" dxfId="60" priority="92" stopIfTrue="1" operator="between">
      <formula>17</formula>
      <formula>24</formula>
    </cfRule>
    <cfRule type="cellIs" dxfId="59" priority="93" stopIfTrue="1" operator="between">
      <formula>25</formula>
      <formula>29</formula>
    </cfRule>
    <cfRule type="cellIs" dxfId="58" priority="94" stopIfTrue="1" operator="between">
      <formula>30</formula>
      <formula>100</formula>
    </cfRule>
  </conditionalFormatting>
  <conditionalFormatting sqref="I23">
    <cfRule type="cellIs" dxfId="57" priority="86" stopIfTrue="1" operator="between">
      <formula>17</formula>
      <formula>24</formula>
    </cfRule>
    <cfRule type="cellIs" dxfId="56" priority="87" stopIfTrue="1" operator="between">
      <formula>25</formula>
      <formula>29</formula>
    </cfRule>
    <cfRule type="cellIs" dxfId="55" priority="88" stopIfTrue="1" operator="between">
      <formula>30</formula>
      <formula>100</formula>
    </cfRule>
  </conditionalFormatting>
  <conditionalFormatting sqref="D23:H23">
    <cfRule type="cellIs" dxfId="54" priority="83" stopIfTrue="1" operator="between">
      <formula>17</formula>
      <formula>24</formula>
    </cfRule>
    <cfRule type="cellIs" dxfId="53" priority="84" stopIfTrue="1" operator="between">
      <formula>25</formula>
      <formula>29</formula>
    </cfRule>
    <cfRule type="cellIs" dxfId="52" priority="85" stopIfTrue="1" operator="between">
      <formula>30</formula>
      <formula>100</formula>
    </cfRule>
  </conditionalFormatting>
  <conditionalFormatting sqref="I12:I16">
    <cfRule type="cellIs" dxfId="51" priority="77" stopIfTrue="1" operator="between">
      <formula>17</formula>
      <formula>24</formula>
    </cfRule>
    <cfRule type="cellIs" dxfId="50" priority="78" stopIfTrue="1" operator="between">
      <formula>25</formula>
      <formula>29</formula>
    </cfRule>
    <cfRule type="cellIs" dxfId="49" priority="79" stopIfTrue="1" operator="between">
      <formula>30</formula>
      <formula>100</formula>
    </cfRule>
  </conditionalFormatting>
  <conditionalFormatting sqref="D64:H66">
    <cfRule type="cellIs" dxfId="48" priority="71" stopIfTrue="1" operator="between">
      <formula>17</formula>
      <formula>24</formula>
    </cfRule>
    <cfRule type="cellIs" dxfId="47" priority="72" stopIfTrue="1" operator="between">
      <formula>25</formula>
      <formula>29</formula>
    </cfRule>
    <cfRule type="cellIs" dxfId="46" priority="73" stopIfTrue="1" operator="between">
      <formula>30</formula>
      <formula>100</formula>
    </cfRule>
  </conditionalFormatting>
  <conditionalFormatting sqref="I19:I22">
    <cfRule type="cellIs" dxfId="45" priority="62" stopIfTrue="1" operator="between">
      <formula>17</formula>
      <formula>24</formula>
    </cfRule>
    <cfRule type="cellIs" dxfId="44" priority="63" stopIfTrue="1" operator="between">
      <formula>25</formula>
      <formula>29</formula>
    </cfRule>
    <cfRule type="cellIs" dxfId="43" priority="64" stopIfTrue="1" operator="between">
      <formula>30</formula>
      <formula>100</formula>
    </cfRule>
  </conditionalFormatting>
  <conditionalFormatting sqref="D30:H30">
    <cfRule type="cellIs" dxfId="42" priority="47" stopIfTrue="1" operator="between">
      <formula>17</formula>
      <formula>24</formula>
    </cfRule>
    <cfRule type="cellIs" dxfId="41" priority="48" stopIfTrue="1" operator="between">
      <formula>25</formula>
      <formula>29</formula>
    </cfRule>
    <cfRule type="cellIs" dxfId="40" priority="49" stopIfTrue="1" operator="between">
      <formula>30</formula>
      <formula>100</formula>
    </cfRule>
  </conditionalFormatting>
  <conditionalFormatting sqref="I40:I44">
    <cfRule type="cellIs" dxfId="39" priority="56" stopIfTrue="1" operator="between">
      <formula>17</formula>
      <formula>24</formula>
    </cfRule>
    <cfRule type="cellIs" dxfId="38" priority="57" stopIfTrue="1" operator="between">
      <formula>25</formula>
      <formula>29</formula>
    </cfRule>
    <cfRule type="cellIs" dxfId="37" priority="58" stopIfTrue="1" operator="between">
      <formula>30</formula>
      <formula>100</formula>
    </cfRule>
  </conditionalFormatting>
  <conditionalFormatting sqref="D44:H44">
    <cfRule type="cellIs" dxfId="36" priority="53" stopIfTrue="1" operator="between">
      <formula>17</formula>
      <formula>24</formula>
    </cfRule>
    <cfRule type="cellIs" dxfId="35" priority="54" stopIfTrue="1" operator="between">
      <formula>25</formula>
      <formula>29</formula>
    </cfRule>
    <cfRule type="cellIs" dxfId="34" priority="55" stopIfTrue="1" operator="between">
      <formula>30</formula>
      <formula>100</formula>
    </cfRule>
  </conditionalFormatting>
  <conditionalFormatting sqref="I30">
    <cfRule type="cellIs" dxfId="33" priority="50" stopIfTrue="1" operator="between">
      <formula>17</formula>
      <formula>24</formula>
    </cfRule>
    <cfRule type="cellIs" dxfId="32" priority="51" stopIfTrue="1" operator="between">
      <formula>25</formula>
      <formula>29</formula>
    </cfRule>
    <cfRule type="cellIs" dxfId="31" priority="52" stopIfTrue="1" operator="between">
      <formula>30</formula>
      <formula>100</formula>
    </cfRule>
  </conditionalFormatting>
  <conditionalFormatting sqref="I26:I29">
    <cfRule type="cellIs" dxfId="30" priority="44" stopIfTrue="1" operator="between">
      <formula>17</formula>
      <formula>24</formula>
    </cfRule>
    <cfRule type="cellIs" dxfId="29" priority="45" stopIfTrue="1" operator="between">
      <formula>25</formula>
      <formula>29</formula>
    </cfRule>
    <cfRule type="cellIs" dxfId="28" priority="46" stopIfTrue="1" operator="between">
      <formula>30</formula>
      <formula>100</formula>
    </cfRule>
  </conditionalFormatting>
  <conditionalFormatting sqref="D5:H8">
    <cfRule type="cellIs" dxfId="27" priority="25" operator="equal">
      <formula>19</formula>
    </cfRule>
    <cfRule type="cellIs" dxfId="26" priority="26" operator="equal">
      <formula>18</formula>
    </cfRule>
    <cfRule type="cellIs" dxfId="25" priority="27" operator="between">
      <formula>25</formula>
      <formula>29</formula>
    </cfRule>
    <cfRule type="cellIs" dxfId="24" priority="28" operator="between">
      <formula>20</formula>
      <formula>24</formula>
    </cfRule>
  </conditionalFormatting>
  <conditionalFormatting sqref="D12:H15">
    <cfRule type="cellIs" dxfId="23" priority="21" operator="equal">
      <formula>19</formula>
    </cfRule>
    <cfRule type="cellIs" dxfId="22" priority="22" operator="equal">
      <formula>18</formula>
    </cfRule>
    <cfRule type="cellIs" dxfId="21" priority="23" operator="between">
      <formula>25</formula>
      <formula>29</formula>
    </cfRule>
    <cfRule type="cellIs" dxfId="20" priority="24" operator="between">
      <formula>20</formula>
      <formula>24</formula>
    </cfRule>
  </conditionalFormatting>
  <conditionalFormatting sqref="D19:H22">
    <cfRule type="cellIs" dxfId="19" priority="17" operator="equal">
      <formula>19</formula>
    </cfRule>
    <cfRule type="cellIs" dxfId="18" priority="18" operator="equal">
      <formula>18</formula>
    </cfRule>
    <cfRule type="cellIs" dxfId="17" priority="19" operator="between">
      <formula>25</formula>
      <formula>29</formula>
    </cfRule>
    <cfRule type="cellIs" dxfId="16" priority="20" operator="between">
      <formula>20</formula>
      <formula>24</formula>
    </cfRule>
  </conditionalFormatting>
  <conditionalFormatting sqref="D26:H29">
    <cfRule type="cellIs" dxfId="15" priority="13" operator="equal">
      <formula>19</formula>
    </cfRule>
    <cfRule type="cellIs" dxfId="14" priority="14" operator="equal">
      <formula>18</formula>
    </cfRule>
    <cfRule type="cellIs" dxfId="13" priority="15" operator="between">
      <formula>25</formula>
      <formula>29</formula>
    </cfRule>
    <cfRule type="cellIs" dxfId="12" priority="16" operator="between">
      <formula>20</formula>
      <formula>24</formula>
    </cfRule>
  </conditionalFormatting>
  <conditionalFormatting sqref="D33:H36">
    <cfRule type="cellIs" dxfId="11" priority="9" operator="equal">
      <formula>19</formula>
    </cfRule>
    <cfRule type="cellIs" dxfId="10" priority="10" operator="equal">
      <formula>18</formula>
    </cfRule>
    <cfRule type="cellIs" dxfId="9" priority="11" operator="between">
      <formula>25</formula>
      <formula>29</formula>
    </cfRule>
    <cfRule type="cellIs" dxfId="8" priority="12" operator="between">
      <formula>20</formula>
      <formula>24</formula>
    </cfRule>
  </conditionalFormatting>
  <conditionalFormatting sqref="D40:H43">
    <cfRule type="cellIs" dxfId="7" priority="5" operator="equal">
      <formula>19</formula>
    </cfRule>
    <cfRule type="cellIs" dxfId="6" priority="6" operator="equal">
      <formula>18</formula>
    </cfRule>
    <cfRule type="cellIs" dxfId="5" priority="7" operator="between">
      <formula>25</formula>
      <formula>29</formula>
    </cfRule>
    <cfRule type="cellIs" dxfId="4" priority="8" operator="between">
      <formula>20</formula>
      <formula>24</formula>
    </cfRule>
  </conditionalFormatting>
  <conditionalFormatting sqref="D47:H50">
    <cfRule type="cellIs" dxfId="3" priority="1" operator="equal">
      <formula>19</formula>
    </cfRule>
    <cfRule type="cellIs" dxfId="2" priority="2" operator="equal">
      <formula>18</formula>
    </cfRule>
    <cfRule type="cellIs" dxfId="1" priority="3" operator="between">
      <formula>25</formula>
      <formula>29</formula>
    </cfRule>
    <cfRule type="cellIs" dxfId="0" priority="4" operator="between">
      <formula>20</formula>
      <formula>24</formula>
    </cfRule>
  </conditionalFormatting>
  <pageMargins left="0.59055118110236215" right="0.59055118110236215" top="0.59055118110236215" bottom="0.59055118110236215" header="0" footer="0"/>
  <pageSetup paperSize="9" scale="90" orientation="portrait" verticalDpi="300" r:id="rId1"/>
  <rowBreaks count="1" manualBreakCount="1">
    <brk id="4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O15" sqref="O15"/>
    </sheetView>
  </sheetViews>
  <sheetFormatPr baseColWidth="10" defaultRowHeight="15" x14ac:dyDescent="0.25"/>
  <cols>
    <col min="1" max="1" width="6.28515625" bestFit="1" customWidth="1"/>
    <col min="2" max="2" width="28.28515625" bestFit="1" customWidth="1"/>
    <col min="3" max="13" width="5.7109375" customWidth="1"/>
  </cols>
  <sheetData>
    <row r="1" spans="1:13" x14ac:dyDescent="0.25">
      <c r="A1" s="63"/>
      <c r="B1" s="63"/>
      <c r="C1" s="64" t="s">
        <v>256</v>
      </c>
      <c r="D1" s="64" t="s">
        <v>257</v>
      </c>
      <c r="E1" s="64" t="s">
        <v>258</v>
      </c>
      <c r="F1" s="64" t="s">
        <v>259</v>
      </c>
      <c r="G1" s="64" t="s">
        <v>260</v>
      </c>
      <c r="H1" s="64" t="s">
        <v>261</v>
      </c>
      <c r="I1" s="64" t="s">
        <v>262</v>
      </c>
      <c r="J1" s="64" t="s">
        <v>263</v>
      </c>
      <c r="K1" s="64" t="s">
        <v>264</v>
      </c>
      <c r="L1" s="65" t="s">
        <v>265</v>
      </c>
      <c r="M1" s="66" t="s">
        <v>266</v>
      </c>
    </row>
    <row r="2" spans="1:13" ht="15.75" x14ac:dyDescent="0.25">
      <c r="A2" s="67" t="s">
        <v>85</v>
      </c>
      <c r="B2" s="67" t="s">
        <v>84</v>
      </c>
      <c r="C2" s="64" t="str">
        <f t="shared" ref="C2:C27" si="0">IF(COUNTIF(Damen,A2)&gt;0,COUNTIF(Damen,A2),"")</f>
        <v/>
      </c>
      <c r="D2" s="64">
        <f t="shared" ref="D2:D27" si="1">IF(COUNTIF(Herren,A2)&gt;0,COUNTIF(Herren,A2),"")</f>
        <v>1</v>
      </c>
      <c r="E2" s="64">
        <f t="shared" ref="E2:E27" si="2">IF(COUNTIF(SwI,A2)&gt;0,COUNTIF(SwI,A2),"")</f>
        <v>1</v>
      </c>
      <c r="F2" s="64" t="str">
        <f t="shared" ref="F2:F27" si="3">IF(COUNTIF(SwII,A2)&gt;0,COUNTIF(SwII,A2),"")</f>
        <v/>
      </c>
      <c r="G2" s="64">
        <f t="shared" ref="G2:G27" si="4">IF(COUNTIF(SmI,A2)&gt;0,COUNTIF(SmI,A2),"")</f>
        <v>2</v>
      </c>
      <c r="H2" s="64">
        <f t="shared" ref="H2:H27" si="5">IF(COUNTIF(SmII,A2)&gt;0,COUNTIF(SmII,A2),"")</f>
        <v>1</v>
      </c>
      <c r="I2" s="64"/>
      <c r="J2" s="64"/>
      <c r="K2" s="64"/>
      <c r="L2" s="64" t="str">
        <f t="shared" ref="L2:L27" si="6">IF(COUNTIF(Schw,A2)&gt;0,COUNTIF(Schw,A2),"")</f>
        <v/>
      </c>
      <c r="M2" s="68">
        <f t="shared" ref="M2:M27" si="7">IF(SUM(C2:L2)&gt;0,SUM(C2:L2),"")</f>
        <v>5</v>
      </c>
    </row>
    <row r="3" spans="1:13" ht="15.75" x14ac:dyDescent="0.25">
      <c r="A3" s="67" t="s">
        <v>69</v>
      </c>
      <c r="B3" s="67" t="s">
        <v>21</v>
      </c>
      <c r="C3" s="64" t="str">
        <f t="shared" si="0"/>
        <v/>
      </c>
      <c r="D3" s="64" t="str">
        <f t="shared" si="1"/>
        <v/>
      </c>
      <c r="E3" s="64">
        <f t="shared" si="2"/>
        <v>1</v>
      </c>
      <c r="F3" s="64" t="str">
        <f t="shared" si="3"/>
        <v/>
      </c>
      <c r="G3" s="64">
        <f t="shared" si="4"/>
        <v>1</v>
      </c>
      <c r="H3" s="64" t="str">
        <f t="shared" si="5"/>
        <v/>
      </c>
      <c r="I3" s="64"/>
      <c r="J3" s="64"/>
      <c r="K3" s="64"/>
      <c r="L3" s="64" t="str">
        <f t="shared" si="6"/>
        <v/>
      </c>
      <c r="M3" s="68">
        <f t="shared" si="7"/>
        <v>2</v>
      </c>
    </row>
    <row r="4" spans="1:13" ht="15.75" x14ac:dyDescent="0.25">
      <c r="A4" s="67" t="s">
        <v>40</v>
      </c>
      <c r="B4" s="67" t="s">
        <v>1</v>
      </c>
      <c r="C4" s="64">
        <f t="shared" si="0"/>
        <v>3</v>
      </c>
      <c r="D4" s="64">
        <f t="shared" si="1"/>
        <v>2</v>
      </c>
      <c r="E4" s="64">
        <f t="shared" si="2"/>
        <v>1</v>
      </c>
      <c r="F4" s="64">
        <f t="shared" si="3"/>
        <v>1</v>
      </c>
      <c r="G4" s="64">
        <f t="shared" si="4"/>
        <v>3</v>
      </c>
      <c r="H4" s="64">
        <f t="shared" si="5"/>
        <v>3</v>
      </c>
      <c r="I4" s="64"/>
      <c r="J4" s="64"/>
      <c r="K4" s="64"/>
      <c r="L4" s="64">
        <f t="shared" si="6"/>
        <v>1</v>
      </c>
      <c r="M4" s="68">
        <f t="shared" si="7"/>
        <v>14</v>
      </c>
    </row>
    <row r="5" spans="1:13" ht="15.75" x14ac:dyDescent="0.25">
      <c r="A5" s="67" t="s">
        <v>42</v>
      </c>
      <c r="B5" s="67" t="s">
        <v>87</v>
      </c>
      <c r="C5" s="64" t="str">
        <f t="shared" si="0"/>
        <v/>
      </c>
      <c r="D5" s="64">
        <f t="shared" si="1"/>
        <v>1</v>
      </c>
      <c r="E5" s="64">
        <f t="shared" si="2"/>
        <v>2</v>
      </c>
      <c r="F5" s="64">
        <f t="shared" si="3"/>
        <v>1</v>
      </c>
      <c r="G5" s="64">
        <f t="shared" si="4"/>
        <v>2</v>
      </c>
      <c r="H5" s="64">
        <f t="shared" si="5"/>
        <v>3</v>
      </c>
      <c r="I5" s="64"/>
      <c r="J5" s="64"/>
      <c r="K5" s="64"/>
      <c r="L5" s="64" t="str">
        <f t="shared" si="6"/>
        <v/>
      </c>
      <c r="M5" s="68">
        <f t="shared" si="7"/>
        <v>9</v>
      </c>
    </row>
    <row r="6" spans="1:13" ht="15.75" x14ac:dyDescent="0.25">
      <c r="A6" s="67" t="s">
        <v>65</v>
      </c>
      <c r="B6" s="67" t="s">
        <v>88</v>
      </c>
      <c r="C6" s="64" t="str">
        <f t="shared" si="0"/>
        <v/>
      </c>
      <c r="D6" s="64">
        <f t="shared" si="1"/>
        <v>2</v>
      </c>
      <c r="E6" s="64" t="str">
        <f t="shared" si="2"/>
        <v/>
      </c>
      <c r="F6" s="64" t="str">
        <f t="shared" si="3"/>
        <v/>
      </c>
      <c r="G6" s="64" t="str">
        <f t="shared" si="4"/>
        <v/>
      </c>
      <c r="H6" s="64">
        <f t="shared" si="5"/>
        <v>1</v>
      </c>
      <c r="I6" s="64"/>
      <c r="J6" s="64"/>
      <c r="K6" s="64"/>
      <c r="L6" s="64" t="str">
        <f t="shared" si="6"/>
        <v/>
      </c>
      <c r="M6" s="68">
        <f t="shared" si="7"/>
        <v>3</v>
      </c>
    </row>
    <row r="7" spans="1:13" ht="15.75" x14ac:dyDescent="0.25">
      <c r="A7" s="67" t="s">
        <v>43</v>
      </c>
      <c r="B7" s="67" t="s">
        <v>93</v>
      </c>
      <c r="C7" s="64" t="str">
        <f t="shared" si="0"/>
        <v/>
      </c>
      <c r="D7" s="64" t="str">
        <f t="shared" si="1"/>
        <v/>
      </c>
      <c r="E7" s="64">
        <f t="shared" si="2"/>
        <v>1</v>
      </c>
      <c r="F7" s="64" t="str">
        <f t="shared" si="3"/>
        <v/>
      </c>
      <c r="G7" s="64" t="str">
        <f t="shared" si="4"/>
        <v/>
      </c>
      <c r="H7" s="64">
        <f t="shared" si="5"/>
        <v>1</v>
      </c>
      <c r="I7" s="64"/>
      <c r="J7" s="64"/>
      <c r="K7" s="64"/>
      <c r="L7" s="64" t="str">
        <f t="shared" si="6"/>
        <v/>
      </c>
      <c r="M7" s="68">
        <f t="shared" si="7"/>
        <v>2</v>
      </c>
    </row>
    <row r="8" spans="1:13" ht="15.75" x14ac:dyDescent="0.25">
      <c r="A8" s="67" t="s">
        <v>102</v>
      </c>
      <c r="B8" s="67" t="s">
        <v>101</v>
      </c>
      <c r="C8" s="64" t="str">
        <f t="shared" si="0"/>
        <v/>
      </c>
      <c r="D8" s="64">
        <f t="shared" si="1"/>
        <v>1</v>
      </c>
      <c r="E8" s="64" t="str">
        <f t="shared" si="2"/>
        <v/>
      </c>
      <c r="F8" s="64" t="str">
        <f t="shared" si="3"/>
        <v/>
      </c>
      <c r="G8" s="64">
        <f t="shared" si="4"/>
        <v>1</v>
      </c>
      <c r="H8" s="64" t="str">
        <f t="shared" si="5"/>
        <v/>
      </c>
      <c r="I8" s="64"/>
      <c r="J8" s="64"/>
      <c r="K8" s="64"/>
      <c r="L8" s="64" t="str">
        <f t="shared" si="6"/>
        <v/>
      </c>
      <c r="M8" s="68">
        <f t="shared" si="7"/>
        <v>2</v>
      </c>
    </row>
    <row r="9" spans="1:13" ht="15.75" x14ac:dyDescent="0.25">
      <c r="A9" s="67" t="s">
        <v>67</v>
      </c>
      <c r="B9" s="67" t="s">
        <v>97</v>
      </c>
      <c r="C9" s="64" t="str">
        <f t="shared" si="0"/>
        <v/>
      </c>
      <c r="D9" s="64" t="str">
        <f t="shared" si="1"/>
        <v/>
      </c>
      <c r="E9" s="64" t="str">
        <f t="shared" si="2"/>
        <v/>
      </c>
      <c r="F9" s="64">
        <f t="shared" si="3"/>
        <v>1</v>
      </c>
      <c r="G9" s="64" t="str">
        <f t="shared" si="4"/>
        <v/>
      </c>
      <c r="H9" s="64">
        <f t="shared" si="5"/>
        <v>1</v>
      </c>
      <c r="I9" s="64"/>
      <c r="J9" s="64"/>
      <c r="K9" s="64"/>
      <c r="L9" s="64" t="str">
        <f t="shared" si="6"/>
        <v/>
      </c>
      <c r="M9" s="68">
        <f t="shared" si="7"/>
        <v>2</v>
      </c>
    </row>
    <row r="10" spans="1:13" ht="15.75" x14ac:dyDescent="0.25">
      <c r="A10" s="67" t="s">
        <v>45</v>
      </c>
      <c r="B10" s="67" t="s">
        <v>74</v>
      </c>
      <c r="C10" s="64" t="str">
        <f t="shared" si="0"/>
        <v/>
      </c>
      <c r="D10" s="64">
        <f t="shared" si="1"/>
        <v>1</v>
      </c>
      <c r="E10" s="64" t="str">
        <f t="shared" si="2"/>
        <v/>
      </c>
      <c r="F10" s="64" t="str">
        <f t="shared" si="3"/>
        <v/>
      </c>
      <c r="G10" s="64">
        <f t="shared" si="4"/>
        <v>4</v>
      </c>
      <c r="H10" s="64">
        <f t="shared" si="5"/>
        <v>1</v>
      </c>
      <c r="I10" s="64"/>
      <c r="J10" s="64"/>
      <c r="K10" s="64"/>
      <c r="L10" s="64" t="str">
        <f t="shared" si="6"/>
        <v/>
      </c>
      <c r="M10" s="68">
        <f t="shared" si="7"/>
        <v>6</v>
      </c>
    </row>
    <row r="11" spans="1:13" ht="15.75" x14ac:dyDescent="0.25">
      <c r="A11" s="67" t="s">
        <v>80</v>
      </c>
      <c r="B11" s="67" t="s">
        <v>79</v>
      </c>
      <c r="C11" s="64">
        <f t="shared" si="0"/>
        <v>1</v>
      </c>
      <c r="D11" s="64" t="str">
        <f t="shared" si="1"/>
        <v/>
      </c>
      <c r="E11" s="64" t="str">
        <f t="shared" si="2"/>
        <v/>
      </c>
      <c r="F11" s="64" t="str">
        <f t="shared" si="3"/>
        <v/>
      </c>
      <c r="G11" s="64">
        <f t="shared" si="4"/>
        <v>1</v>
      </c>
      <c r="H11" s="64">
        <f t="shared" si="5"/>
        <v>3</v>
      </c>
      <c r="I11" s="64"/>
      <c r="J11" s="64"/>
      <c r="K11" s="64"/>
      <c r="L11" s="64" t="str">
        <f t="shared" si="6"/>
        <v/>
      </c>
      <c r="M11" s="68">
        <f t="shared" si="7"/>
        <v>5</v>
      </c>
    </row>
    <row r="12" spans="1:13" ht="15.75" x14ac:dyDescent="0.25">
      <c r="A12" s="67" t="s">
        <v>68</v>
      </c>
      <c r="B12" s="67" t="s">
        <v>267</v>
      </c>
      <c r="C12" s="64" t="str">
        <f t="shared" si="0"/>
        <v/>
      </c>
      <c r="D12" s="64" t="str">
        <f t="shared" si="1"/>
        <v/>
      </c>
      <c r="E12" s="64" t="str">
        <f t="shared" si="2"/>
        <v/>
      </c>
      <c r="F12" s="64" t="str">
        <f t="shared" si="3"/>
        <v/>
      </c>
      <c r="G12" s="64" t="str">
        <f t="shared" si="4"/>
        <v/>
      </c>
      <c r="H12" s="64" t="str">
        <f t="shared" si="5"/>
        <v/>
      </c>
      <c r="I12" s="64"/>
      <c r="J12" s="64"/>
      <c r="K12" s="64"/>
      <c r="L12" s="64" t="str">
        <f t="shared" si="6"/>
        <v/>
      </c>
      <c r="M12" s="68" t="str">
        <f t="shared" si="7"/>
        <v/>
      </c>
    </row>
    <row r="13" spans="1:13" ht="15.75" x14ac:dyDescent="0.25">
      <c r="A13" s="67" t="s">
        <v>62</v>
      </c>
      <c r="B13" s="67" t="s">
        <v>95</v>
      </c>
      <c r="C13" s="64" t="str">
        <f t="shared" si="0"/>
        <v/>
      </c>
      <c r="D13" s="64" t="str">
        <f t="shared" si="1"/>
        <v/>
      </c>
      <c r="E13" s="64">
        <f t="shared" si="2"/>
        <v>1</v>
      </c>
      <c r="F13" s="64" t="str">
        <f t="shared" si="3"/>
        <v/>
      </c>
      <c r="G13" s="64">
        <f t="shared" si="4"/>
        <v>1</v>
      </c>
      <c r="H13" s="64" t="str">
        <f t="shared" si="5"/>
        <v/>
      </c>
      <c r="I13" s="64"/>
      <c r="J13" s="64"/>
      <c r="K13" s="64"/>
      <c r="L13" s="64" t="str">
        <f t="shared" si="6"/>
        <v/>
      </c>
      <c r="M13" s="68">
        <f t="shared" si="7"/>
        <v>2</v>
      </c>
    </row>
    <row r="14" spans="1:13" ht="15.75" x14ac:dyDescent="0.25">
      <c r="A14" s="67" t="s">
        <v>46</v>
      </c>
      <c r="B14" s="67" t="s">
        <v>91</v>
      </c>
      <c r="C14" s="64" t="str">
        <f t="shared" si="0"/>
        <v/>
      </c>
      <c r="D14" s="64" t="str">
        <f t="shared" si="1"/>
        <v/>
      </c>
      <c r="E14" s="64">
        <f t="shared" si="2"/>
        <v>1</v>
      </c>
      <c r="F14" s="64" t="str">
        <f t="shared" si="3"/>
        <v/>
      </c>
      <c r="G14" s="64">
        <f t="shared" si="4"/>
        <v>2</v>
      </c>
      <c r="H14" s="64">
        <f t="shared" si="5"/>
        <v>2</v>
      </c>
      <c r="I14" s="64"/>
      <c r="J14" s="64"/>
      <c r="K14" s="64"/>
      <c r="L14" s="64" t="str">
        <f t="shared" si="6"/>
        <v/>
      </c>
      <c r="M14" s="68">
        <f t="shared" si="7"/>
        <v>5</v>
      </c>
    </row>
    <row r="15" spans="1:13" ht="15.75" x14ac:dyDescent="0.25">
      <c r="A15" s="67" t="s">
        <v>72</v>
      </c>
      <c r="B15" s="67" t="s">
        <v>98</v>
      </c>
      <c r="C15" s="64" t="str">
        <f t="shared" si="0"/>
        <v/>
      </c>
      <c r="D15" s="64" t="str">
        <f t="shared" si="1"/>
        <v/>
      </c>
      <c r="E15" s="64" t="str">
        <f t="shared" si="2"/>
        <v/>
      </c>
      <c r="F15" s="64" t="str">
        <f t="shared" si="3"/>
        <v/>
      </c>
      <c r="G15" s="64">
        <f t="shared" si="4"/>
        <v>1</v>
      </c>
      <c r="H15" s="64" t="str">
        <f t="shared" si="5"/>
        <v/>
      </c>
      <c r="I15" s="64"/>
      <c r="J15" s="64"/>
      <c r="K15" s="64"/>
      <c r="L15" s="64" t="str">
        <f t="shared" si="6"/>
        <v/>
      </c>
      <c r="M15" s="68">
        <f t="shared" si="7"/>
        <v>1</v>
      </c>
    </row>
    <row r="16" spans="1:13" ht="15.75" x14ac:dyDescent="0.25">
      <c r="A16" s="67" t="s">
        <v>64</v>
      </c>
      <c r="B16" s="67" t="s">
        <v>75</v>
      </c>
      <c r="C16" s="64" t="str">
        <f t="shared" si="0"/>
        <v/>
      </c>
      <c r="D16" s="64" t="str">
        <f t="shared" si="1"/>
        <v/>
      </c>
      <c r="E16" s="64" t="str">
        <f t="shared" si="2"/>
        <v/>
      </c>
      <c r="F16" s="64">
        <f t="shared" si="3"/>
        <v>1</v>
      </c>
      <c r="G16" s="64" t="str">
        <f t="shared" si="4"/>
        <v/>
      </c>
      <c r="H16" s="64">
        <f t="shared" si="5"/>
        <v>1</v>
      </c>
      <c r="I16" s="64"/>
      <c r="J16" s="64"/>
      <c r="K16" s="64"/>
      <c r="L16" s="64" t="str">
        <f t="shared" si="6"/>
        <v/>
      </c>
      <c r="M16" s="68">
        <f t="shared" si="7"/>
        <v>2</v>
      </c>
    </row>
    <row r="17" spans="1:13" ht="15.75" x14ac:dyDescent="0.25">
      <c r="A17" s="67" t="s">
        <v>50</v>
      </c>
      <c r="B17" s="67" t="s">
        <v>103</v>
      </c>
      <c r="C17" s="64" t="str">
        <f t="shared" si="0"/>
        <v/>
      </c>
      <c r="D17" s="64" t="str">
        <f t="shared" si="1"/>
        <v/>
      </c>
      <c r="E17" s="64" t="str">
        <f t="shared" si="2"/>
        <v/>
      </c>
      <c r="F17" s="64" t="str">
        <f t="shared" si="3"/>
        <v/>
      </c>
      <c r="G17" s="64">
        <f t="shared" si="4"/>
        <v>2</v>
      </c>
      <c r="H17" s="64" t="str">
        <f t="shared" si="5"/>
        <v/>
      </c>
      <c r="I17" s="64"/>
      <c r="J17" s="64"/>
      <c r="K17" s="64"/>
      <c r="L17" s="64" t="str">
        <f t="shared" si="6"/>
        <v/>
      </c>
      <c r="M17" s="68">
        <f t="shared" si="7"/>
        <v>2</v>
      </c>
    </row>
    <row r="18" spans="1:13" ht="15.75" x14ac:dyDescent="0.25">
      <c r="A18" s="67" t="s">
        <v>49</v>
      </c>
      <c r="B18" s="67" t="s">
        <v>76</v>
      </c>
      <c r="C18" s="64" t="str">
        <f t="shared" si="0"/>
        <v/>
      </c>
      <c r="D18" s="64">
        <f t="shared" si="1"/>
        <v>1</v>
      </c>
      <c r="E18" s="64">
        <f t="shared" si="2"/>
        <v>1</v>
      </c>
      <c r="F18" s="64" t="str">
        <f t="shared" si="3"/>
        <v/>
      </c>
      <c r="G18" s="64" t="str">
        <f t="shared" si="4"/>
        <v/>
      </c>
      <c r="H18" s="64">
        <f t="shared" si="5"/>
        <v>1</v>
      </c>
      <c r="I18" s="64"/>
      <c r="J18" s="64"/>
      <c r="K18" s="64"/>
      <c r="L18" s="64" t="str">
        <f t="shared" si="6"/>
        <v/>
      </c>
      <c r="M18" s="68">
        <f t="shared" si="7"/>
        <v>3</v>
      </c>
    </row>
    <row r="19" spans="1:13" ht="15.75" x14ac:dyDescent="0.25">
      <c r="A19" s="67" t="s">
        <v>78</v>
      </c>
      <c r="B19" s="71" t="s">
        <v>77</v>
      </c>
      <c r="C19" s="64" t="str">
        <f t="shared" si="0"/>
        <v/>
      </c>
      <c r="D19" s="64">
        <f t="shared" si="1"/>
        <v>1</v>
      </c>
      <c r="E19" s="64" t="str">
        <f t="shared" si="2"/>
        <v/>
      </c>
      <c r="F19" s="64" t="str">
        <f t="shared" si="3"/>
        <v/>
      </c>
      <c r="G19" s="64" t="str">
        <f t="shared" si="4"/>
        <v/>
      </c>
      <c r="H19" s="64" t="str">
        <f t="shared" si="5"/>
        <v/>
      </c>
      <c r="I19" s="64"/>
      <c r="J19" s="64"/>
      <c r="K19" s="64"/>
      <c r="L19" s="64" t="str">
        <f t="shared" si="6"/>
        <v/>
      </c>
      <c r="M19" s="68">
        <f t="shared" si="7"/>
        <v>1</v>
      </c>
    </row>
    <row r="20" spans="1:13" ht="15.75" x14ac:dyDescent="0.25">
      <c r="A20" s="67" t="s">
        <v>105</v>
      </c>
      <c r="B20" s="71" t="s">
        <v>104</v>
      </c>
      <c r="C20" s="64" t="str">
        <f t="shared" si="0"/>
        <v/>
      </c>
      <c r="D20" s="64" t="str">
        <f t="shared" si="1"/>
        <v/>
      </c>
      <c r="E20" s="64" t="str">
        <f t="shared" si="2"/>
        <v/>
      </c>
      <c r="F20" s="64" t="str">
        <f t="shared" si="3"/>
        <v/>
      </c>
      <c r="G20" s="64">
        <f t="shared" si="4"/>
        <v>1</v>
      </c>
      <c r="H20" s="64" t="str">
        <f t="shared" si="5"/>
        <v/>
      </c>
      <c r="I20" s="64"/>
      <c r="J20" s="64"/>
      <c r="K20" s="64"/>
      <c r="L20" s="64" t="str">
        <f t="shared" si="6"/>
        <v/>
      </c>
      <c r="M20" s="68">
        <f t="shared" si="7"/>
        <v>1</v>
      </c>
    </row>
    <row r="21" spans="1:13" ht="15.75" x14ac:dyDescent="0.25">
      <c r="A21" s="67" t="s">
        <v>39</v>
      </c>
      <c r="B21" s="71" t="s">
        <v>81</v>
      </c>
      <c r="C21" s="64" t="str">
        <f t="shared" si="0"/>
        <v/>
      </c>
      <c r="D21" s="64" t="str">
        <f t="shared" si="1"/>
        <v/>
      </c>
      <c r="E21" s="64" t="str">
        <f t="shared" si="2"/>
        <v/>
      </c>
      <c r="F21" s="64">
        <f t="shared" si="3"/>
        <v>1</v>
      </c>
      <c r="G21" s="64" t="str">
        <f t="shared" si="4"/>
        <v/>
      </c>
      <c r="H21" s="64" t="str">
        <f t="shared" si="5"/>
        <v/>
      </c>
      <c r="I21" s="64"/>
      <c r="J21" s="64"/>
      <c r="K21" s="64"/>
      <c r="L21" s="64" t="str">
        <f t="shared" si="6"/>
        <v/>
      </c>
      <c r="M21" s="68">
        <f t="shared" si="7"/>
        <v>1</v>
      </c>
    </row>
    <row r="22" spans="1:13" ht="15.75" x14ac:dyDescent="0.25">
      <c r="A22" s="67" t="s">
        <v>60</v>
      </c>
      <c r="B22" s="67" t="s">
        <v>82</v>
      </c>
      <c r="C22" s="64" t="str">
        <f t="shared" si="0"/>
        <v/>
      </c>
      <c r="D22" s="64" t="str">
        <f t="shared" si="1"/>
        <v/>
      </c>
      <c r="E22" s="64" t="str">
        <f t="shared" si="2"/>
        <v/>
      </c>
      <c r="F22" s="64" t="str">
        <f t="shared" si="3"/>
        <v/>
      </c>
      <c r="G22" s="64">
        <f t="shared" si="4"/>
        <v>1</v>
      </c>
      <c r="H22" s="64" t="str">
        <f t="shared" si="5"/>
        <v/>
      </c>
      <c r="I22" s="64"/>
      <c r="J22" s="64"/>
      <c r="K22" s="64"/>
      <c r="L22" s="64" t="str">
        <f t="shared" si="6"/>
        <v/>
      </c>
      <c r="M22" s="68">
        <f t="shared" si="7"/>
        <v>1</v>
      </c>
    </row>
    <row r="23" spans="1:13" ht="15.75" x14ac:dyDescent="0.25">
      <c r="A23" s="67" t="s">
        <v>52</v>
      </c>
      <c r="B23" s="71" t="s">
        <v>83</v>
      </c>
      <c r="C23" s="64" t="str">
        <f t="shared" si="0"/>
        <v/>
      </c>
      <c r="D23" s="64">
        <f t="shared" si="1"/>
        <v>1</v>
      </c>
      <c r="E23" s="64" t="str">
        <f t="shared" si="2"/>
        <v/>
      </c>
      <c r="F23" s="64" t="str">
        <f t="shared" si="3"/>
        <v/>
      </c>
      <c r="G23" s="64">
        <f t="shared" si="4"/>
        <v>2</v>
      </c>
      <c r="H23" s="64" t="str">
        <f t="shared" si="5"/>
        <v/>
      </c>
      <c r="I23" s="64"/>
      <c r="J23" s="64"/>
      <c r="K23" s="64"/>
      <c r="L23" s="64" t="str">
        <f t="shared" si="6"/>
        <v/>
      </c>
      <c r="M23" s="68">
        <f t="shared" si="7"/>
        <v>3</v>
      </c>
    </row>
    <row r="24" spans="1:13" ht="15.75" x14ac:dyDescent="0.25">
      <c r="A24" s="67" t="s">
        <v>47</v>
      </c>
      <c r="B24" s="71" t="s">
        <v>86</v>
      </c>
      <c r="C24" s="64" t="str">
        <f t="shared" si="0"/>
        <v/>
      </c>
      <c r="D24" s="64" t="str">
        <f t="shared" si="1"/>
        <v/>
      </c>
      <c r="E24" s="64" t="str">
        <f t="shared" si="2"/>
        <v/>
      </c>
      <c r="F24" s="64">
        <f t="shared" si="3"/>
        <v>1</v>
      </c>
      <c r="G24" s="64" t="str">
        <f t="shared" si="4"/>
        <v/>
      </c>
      <c r="H24" s="64" t="str">
        <f t="shared" si="5"/>
        <v/>
      </c>
      <c r="I24" s="64"/>
      <c r="J24" s="64"/>
      <c r="K24" s="64"/>
      <c r="L24" s="64" t="str">
        <f t="shared" si="6"/>
        <v/>
      </c>
      <c r="M24" s="68">
        <f t="shared" si="7"/>
        <v>1</v>
      </c>
    </row>
    <row r="25" spans="1:13" ht="15.75" x14ac:dyDescent="0.25">
      <c r="A25" s="69" t="s">
        <v>41</v>
      </c>
      <c r="B25" s="70" t="s">
        <v>92</v>
      </c>
      <c r="C25" s="64">
        <f t="shared" si="0"/>
        <v>1</v>
      </c>
      <c r="D25" s="64" t="str">
        <f t="shared" si="1"/>
        <v/>
      </c>
      <c r="E25" s="64" t="str">
        <f t="shared" si="2"/>
        <v/>
      </c>
      <c r="F25" s="64" t="str">
        <f t="shared" si="3"/>
        <v/>
      </c>
      <c r="G25" s="64" t="str">
        <f t="shared" si="4"/>
        <v/>
      </c>
      <c r="H25" s="64" t="str">
        <f t="shared" si="5"/>
        <v/>
      </c>
      <c r="I25" s="64"/>
      <c r="J25" s="64"/>
      <c r="K25" s="64"/>
      <c r="L25" s="64" t="str">
        <f t="shared" si="6"/>
        <v/>
      </c>
      <c r="M25" s="68">
        <f t="shared" si="7"/>
        <v>1</v>
      </c>
    </row>
    <row r="26" spans="1:13" ht="15.75" x14ac:dyDescent="0.25">
      <c r="A26" s="67" t="s">
        <v>90</v>
      </c>
      <c r="B26" s="71" t="s">
        <v>89</v>
      </c>
      <c r="C26" s="64" t="str">
        <f t="shared" si="0"/>
        <v/>
      </c>
      <c r="D26" s="64" t="str">
        <f t="shared" si="1"/>
        <v/>
      </c>
      <c r="E26" s="64" t="str">
        <f t="shared" si="2"/>
        <v/>
      </c>
      <c r="F26" s="64" t="str">
        <f t="shared" si="3"/>
        <v/>
      </c>
      <c r="G26" s="64" t="str">
        <f t="shared" si="4"/>
        <v/>
      </c>
      <c r="H26" s="64">
        <f t="shared" si="5"/>
        <v>3</v>
      </c>
      <c r="I26" s="64"/>
      <c r="J26" s="64"/>
      <c r="K26" s="64"/>
      <c r="L26" s="64" t="str">
        <f t="shared" si="6"/>
        <v/>
      </c>
      <c r="M26" s="68">
        <f t="shared" si="7"/>
        <v>3</v>
      </c>
    </row>
    <row r="27" spans="1:13" ht="16.5" thickBot="1" x14ac:dyDescent="0.3">
      <c r="A27" s="67" t="s">
        <v>44</v>
      </c>
      <c r="B27" s="71" t="s">
        <v>94</v>
      </c>
      <c r="C27" s="64" t="str">
        <f t="shared" si="0"/>
        <v/>
      </c>
      <c r="D27" s="64">
        <f t="shared" si="1"/>
        <v>1</v>
      </c>
      <c r="E27" s="64" t="str">
        <f t="shared" si="2"/>
        <v/>
      </c>
      <c r="F27" s="64">
        <f t="shared" si="3"/>
        <v>1</v>
      </c>
      <c r="G27" s="64" t="str">
        <f t="shared" si="4"/>
        <v/>
      </c>
      <c r="H27" s="64" t="str">
        <f t="shared" si="5"/>
        <v/>
      </c>
      <c r="I27" s="64"/>
      <c r="J27" s="64"/>
      <c r="K27" s="64"/>
      <c r="L27" s="64" t="str">
        <f t="shared" si="6"/>
        <v/>
      </c>
      <c r="M27" s="68">
        <f t="shared" si="7"/>
        <v>2</v>
      </c>
    </row>
    <row r="28" spans="1:13" ht="15.75" thickBot="1" x14ac:dyDescent="0.3">
      <c r="A28" s="46"/>
      <c r="B28" s="46"/>
      <c r="C28" s="72">
        <f t="shared" ref="C28:M28" si="8">SUM(C2:C27)</f>
        <v>5</v>
      </c>
      <c r="D28" s="73">
        <f t="shared" si="8"/>
        <v>12</v>
      </c>
      <c r="E28" s="73">
        <f t="shared" si="8"/>
        <v>9</v>
      </c>
      <c r="F28" s="73">
        <f t="shared" si="8"/>
        <v>7</v>
      </c>
      <c r="G28" s="73">
        <f t="shared" si="8"/>
        <v>24</v>
      </c>
      <c r="H28" s="73">
        <f t="shared" si="8"/>
        <v>21</v>
      </c>
      <c r="I28" s="73">
        <f t="shared" si="8"/>
        <v>0</v>
      </c>
      <c r="J28" s="73">
        <f t="shared" si="8"/>
        <v>0</v>
      </c>
      <c r="K28" s="73">
        <f t="shared" si="8"/>
        <v>0</v>
      </c>
      <c r="L28" s="74">
        <f t="shared" si="8"/>
        <v>1</v>
      </c>
      <c r="M28" s="75">
        <f t="shared" si="8"/>
        <v>79</v>
      </c>
    </row>
  </sheetData>
  <sortState ref="A2:M27">
    <sortCondition ref="A2:A27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Ergebnisliste</vt:lpstr>
      <vt:lpstr>Mannschaften</vt:lpstr>
      <vt:lpstr>Vereine &amp; Abkürzungen</vt:lpstr>
      <vt:lpstr>Damen</vt:lpstr>
      <vt:lpstr>Herren</vt:lpstr>
      <vt:lpstr>Schw</vt:lpstr>
      <vt:lpstr>SmI</vt:lpstr>
      <vt:lpstr>SmII</vt:lpstr>
      <vt:lpstr>SwI</vt:lpstr>
      <vt:lpstr>SwII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Eagle</dc:creator>
  <cp:lastModifiedBy>Gabriele</cp:lastModifiedBy>
  <cp:lastPrinted>2017-06-04T15:16:05Z</cp:lastPrinted>
  <dcterms:created xsi:type="dcterms:W3CDTF">2012-02-01T08:00:19Z</dcterms:created>
  <dcterms:modified xsi:type="dcterms:W3CDTF">2017-06-07T07:30:37Z</dcterms:modified>
</cp:coreProperties>
</file>